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40" windowHeight="12540" tabRatio="596"/>
  </bookViews>
  <sheets>
    <sheet name="修改" sheetId="11" r:id="rId1"/>
    <sheet name="原始" sheetId="16" r:id="rId2"/>
    <sheet name="课表" sheetId="17" r:id="rId3"/>
  </sheets>
  <calcPr calcId="125725"/>
</workbook>
</file>

<file path=xl/calcChain.xml><?xml version="1.0" encoding="utf-8"?>
<calcChain xmlns="http://schemas.openxmlformats.org/spreadsheetml/2006/main">
  <c r="Q54" i="16"/>
  <c r="M54"/>
  <c r="Q53"/>
  <c r="M53"/>
  <c r="H53"/>
  <c r="M52"/>
  <c r="Q51"/>
  <c r="P51"/>
  <c r="O51"/>
  <c r="N51"/>
  <c r="M51"/>
  <c r="S48"/>
  <c r="R48"/>
  <c r="Q48"/>
  <c r="P48"/>
  <c r="O48"/>
  <c r="N48"/>
  <c r="M48"/>
  <c r="K48"/>
  <c r="J48"/>
  <c r="I48"/>
  <c r="H48"/>
  <c r="R47"/>
  <c r="Q47"/>
  <c r="P47"/>
  <c r="N47"/>
  <c r="M47"/>
  <c r="K47"/>
  <c r="J47"/>
  <c r="I47"/>
  <c r="H47"/>
  <c r="R46"/>
  <c r="Q46"/>
  <c r="P46"/>
  <c r="O46"/>
  <c r="N46"/>
  <c r="M46"/>
  <c r="I46"/>
  <c r="H46"/>
  <c r="R45"/>
  <c r="Q45"/>
  <c r="P45"/>
  <c r="N45"/>
  <c r="I45"/>
  <c r="H45"/>
  <c r="O44"/>
  <c r="I44"/>
  <c r="H44"/>
  <c r="O43"/>
  <c r="M43"/>
  <c r="I43"/>
  <c r="R42"/>
  <c r="Q42"/>
  <c r="P42"/>
  <c r="O42"/>
  <c r="N42"/>
  <c r="M42"/>
  <c r="K42"/>
  <c r="J42"/>
  <c r="I42"/>
  <c r="H42"/>
  <c r="P41"/>
  <c r="O41"/>
  <c r="N41"/>
  <c r="M41"/>
  <c r="I41"/>
  <c r="Q40"/>
  <c r="P40"/>
  <c r="O40"/>
  <c r="N40"/>
  <c r="M40"/>
  <c r="I40"/>
  <c r="H40"/>
  <c r="R39"/>
  <c r="Q39"/>
  <c r="P39"/>
  <c r="O39"/>
  <c r="N39"/>
  <c r="M39"/>
  <c r="I39"/>
  <c r="H39"/>
  <c r="R38"/>
  <c r="Q38"/>
  <c r="P38"/>
  <c r="O38"/>
  <c r="N38"/>
  <c r="M38"/>
  <c r="I38"/>
  <c r="H38"/>
  <c r="R37"/>
  <c r="Q37"/>
  <c r="P37"/>
  <c r="O37"/>
  <c r="N37"/>
  <c r="M37"/>
  <c r="I37"/>
  <c r="H37"/>
  <c r="R36"/>
  <c r="Q36"/>
  <c r="P36"/>
  <c r="O36"/>
  <c r="I36"/>
  <c r="P35"/>
  <c r="O35"/>
  <c r="N35"/>
  <c r="I35"/>
  <c r="H35"/>
  <c r="N34"/>
  <c r="I34"/>
  <c r="H34"/>
  <c r="N33"/>
  <c r="I33"/>
  <c r="H33"/>
  <c r="R32"/>
  <c r="Q32"/>
  <c r="P32"/>
  <c r="O32"/>
  <c r="N32"/>
  <c r="M32"/>
  <c r="I32"/>
  <c r="R31"/>
  <c r="Q31"/>
  <c r="P31"/>
  <c r="O31"/>
  <c r="N31"/>
  <c r="M31"/>
  <c r="I31"/>
  <c r="S30"/>
  <c r="R30"/>
  <c r="Q30"/>
  <c r="P30"/>
  <c r="O30"/>
  <c r="N30"/>
  <c r="M30"/>
  <c r="K30"/>
  <c r="J30"/>
  <c r="I30"/>
  <c r="H30"/>
  <c r="R29"/>
  <c r="Q29"/>
  <c r="P29"/>
  <c r="O29"/>
  <c r="N29"/>
  <c r="M29"/>
  <c r="K29"/>
  <c r="J29"/>
  <c r="I29"/>
  <c r="H29"/>
  <c r="Q28"/>
  <c r="I28"/>
  <c r="H28"/>
  <c r="Q27"/>
  <c r="I27"/>
  <c r="H27"/>
  <c r="R26"/>
  <c r="Q26"/>
  <c r="I26"/>
  <c r="H26"/>
  <c r="R25"/>
  <c r="Q25"/>
  <c r="I25"/>
  <c r="H25"/>
  <c r="R24"/>
  <c r="Q24"/>
  <c r="P24"/>
  <c r="O24"/>
  <c r="N24"/>
  <c r="M24"/>
  <c r="K24"/>
  <c r="J24"/>
  <c r="I24"/>
  <c r="H24"/>
  <c r="R23"/>
  <c r="I23"/>
  <c r="H23"/>
  <c r="R22"/>
  <c r="Q22"/>
  <c r="P22"/>
  <c r="O22"/>
  <c r="N22"/>
  <c r="M22"/>
  <c r="I22"/>
  <c r="H22"/>
  <c r="R21"/>
  <c r="Q21"/>
  <c r="P21"/>
  <c r="N21"/>
  <c r="M21"/>
  <c r="I21"/>
  <c r="H21"/>
  <c r="P20"/>
  <c r="O20"/>
  <c r="N20"/>
  <c r="M20"/>
  <c r="I20"/>
  <c r="H20"/>
  <c r="R19"/>
  <c r="Q19"/>
  <c r="P19"/>
  <c r="O19"/>
  <c r="N19"/>
  <c r="M19"/>
  <c r="I19"/>
  <c r="H19"/>
  <c r="R18"/>
  <c r="Q18"/>
  <c r="P18"/>
  <c r="O18"/>
  <c r="N18"/>
  <c r="M18"/>
  <c r="I18"/>
  <c r="H18"/>
  <c r="R17"/>
  <c r="Q17"/>
  <c r="P17"/>
  <c r="O17"/>
  <c r="M17"/>
  <c r="I17"/>
  <c r="R16"/>
  <c r="Q16"/>
  <c r="P16"/>
  <c r="O16"/>
  <c r="N16"/>
  <c r="M16"/>
  <c r="I16"/>
  <c r="H16"/>
  <c r="R15"/>
  <c r="Q15"/>
  <c r="P15"/>
  <c r="O15"/>
  <c r="M15"/>
  <c r="I15"/>
  <c r="H15"/>
  <c r="R14"/>
  <c r="Q14"/>
  <c r="P14"/>
  <c r="O14"/>
  <c r="N14"/>
  <c r="I14"/>
  <c r="H14"/>
  <c r="N13"/>
  <c r="M13"/>
  <c r="I13"/>
  <c r="H13"/>
  <c r="Q12"/>
  <c r="P12"/>
  <c r="O12"/>
  <c r="N12"/>
  <c r="I12"/>
  <c r="H12"/>
  <c r="P11"/>
  <c r="O11"/>
  <c r="N11"/>
  <c r="M11"/>
  <c r="I11"/>
  <c r="H11"/>
  <c r="Q10"/>
  <c r="P10"/>
  <c r="O10"/>
  <c r="N10"/>
  <c r="M10"/>
  <c r="I10"/>
  <c r="H10"/>
  <c r="R9"/>
  <c r="Q9"/>
  <c r="P9"/>
  <c r="O9"/>
  <c r="N9"/>
  <c r="M9"/>
  <c r="I9"/>
  <c r="H9"/>
  <c r="R8"/>
  <c r="Q8"/>
  <c r="P8"/>
  <c r="O8"/>
  <c r="N8"/>
  <c r="M8"/>
  <c r="I8"/>
  <c r="H8"/>
  <c r="R7"/>
  <c r="Q7"/>
  <c r="P7"/>
  <c r="O7"/>
  <c r="N7"/>
  <c r="I7"/>
  <c r="H7"/>
  <c r="R6"/>
  <c r="Q6"/>
  <c r="P6"/>
  <c r="O6"/>
  <c r="N6"/>
  <c r="I6"/>
  <c r="Q54" i="11"/>
  <c r="M54"/>
  <c r="Q53"/>
  <c r="M53"/>
  <c r="H53"/>
  <c r="M52"/>
  <c r="H52"/>
  <c r="P51"/>
  <c r="O51"/>
  <c r="N51"/>
  <c r="M51"/>
  <c r="Q48"/>
  <c r="P48"/>
  <c r="O48"/>
  <c r="N48"/>
  <c r="M48"/>
  <c r="L48"/>
  <c r="K48"/>
  <c r="J48"/>
  <c r="I48"/>
  <c r="H48"/>
  <c r="P47"/>
  <c r="O47"/>
  <c r="N47"/>
  <c r="M47"/>
  <c r="K47"/>
  <c r="J47"/>
  <c r="I47"/>
  <c r="H47"/>
  <c r="P46"/>
  <c r="O46"/>
  <c r="N46"/>
  <c r="I46"/>
  <c r="H46"/>
  <c r="N45"/>
  <c r="I45"/>
  <c r="H45"/>
  <c r="P44"/>
  <c r="O44"/>
  <c r="N44"/>
  <c r="M44"/>
  <c r="I44"/>
  <c r="H44"/>
  <c r="N43"/>
  <c r="M43"/>
  <c r="I43"/>
  <c r="P42"/>
  <c r="O42"/>
  <c r="N42"/>
  <c r="M42"/>
  <c r="K42"/>
  <c r="J42"/>
  <c r="I42"/>
  <c r="H42"/>
  <c r="O41"/>
  <c r="N41"/>
  <c r="M41"/>
  <c r="I41"/>
  <c r="P40"/>
  <c r="O40"/>
  <c r="N40"/>
  <c r="M40"/>
  <c r="I40"/>
  <c r="P39"/>
  <c r="N39"/>
  <c r="I39"/>
  <c r="H39"/>
  <c r="P38"/>
  <c r="O38"/>
  <c r="N38"/>
  <c r="M38"/>
  <c r="I38"/>
  <c r="H38"/>
  <c r="P37"/>
  <c r="O37"/>
  <c r="N37"/>
  <c r="M37"/>
  <c r="I37"/>
  <c r="H37"/>
  <c r="P36"/>
  <c r="O36"/>
  <c r="N36"/>
  <c r="M36"/>
  <c r="I36"/>
  <c r="P35"/>
  <c r="N35"/>
  <c r="M35"/>
  <c r="I35"/>
  <c r="H35"/>
  <c r="P34"/>
  <c r="O34"/>
  <c r="N34"/>
  <c r="M34"/>
  <c r="I34"/>
  <c r="H34"/>
  <c r="P33"/>
  <c r="O33"/>
  <c r="N33"/>
  <c r="M33"/>
  <c r="I33"/>
  <c r="H33"/>
  <c r="P32"/>
  <c r="O32"/>
  <c r="N32"/>
  <c r="M32"/>
  <c r="I32"/>
  <c r="P31"/>
  <c r="O31"/>
  <c r="N31"/>
  <c r="M31"/>
  <c r="I31"/>
  <c r="Q30"/>
  <c r="P30"/>
  <c r="O30"/>
  <c r="N30"/>
  <c r="M30"/>
  <c r="K30"/>
  <c r="J30"/>
  <c r="I30"/>
  <c r="H30"/>
  <c r="P29"/>
  <c r="O29"/>
  <c r="N29"/>
  <c r="M29"/>
  <c r="K29"/>
  <c r="J29"/>
  <c r="I29"/>
  <c r="H29"/>
  <c r="P28"/>
  <c r="O28"/>
  <c r="N28"/>
  <c r="M28"/>
  <c r="I28"/>
  <c r="H28"/>
  <c r="P27"/>
  <c r="O27"/>
  <c r="N27"/>
  <c r="M27"/>
  <c r="I27"/>
  <c r="H27"/>
  <c r="P26"/>
  <c r="O26"/>
  <c r="N26"/>
  <c r="M26"/>
  <c r="I26"/>
  <c r="H26"/>
  <c r="P25"/>
  <c r="O25"/>
  <c r="N25"/>
  <c r="M25"/>
  <c r="I25"/>
  <c r="H25"/>
  <c r="P24"/>
  <c r="O24"/>
  <c r="N24"/>
  <c r="M24"/>
  <c r="K24"/>
  <c r="J24"/>
  <c r="I24"/>
  <c r="H24"/>
  <c r="O23"/>
  <c r="M22"/>
  <c r="I22"/>
  <c r="H22"/>
  <c r="M21"/>
  <c r="I21"/>
  <c r="H21"/>
  <c r="N20"/>
  <c r="I20"/>
  <c r="H20"/>
  <c r="P18"/>
  <c r="N18"/>
  <c r="M18"/>
  <c r="P17"/>
  <c r="O17"/>
  <c r="N17"/>
  <c r="M17"/>
  <c r="I17"/>
  <c r="H17"/>
  <c r="P16"/>
  <c r="O16"/>
  <c r="N16"/>
  <c r="M16"/>
  <c r="I16"/>
  <c r="H16"/>
  <c r="P15"/>
  <c r="O15"/>
  <c r="N15"/>
  <c r="M15"/>
  <c r="I15"/>
  <c r="H15"/>
  <c r="P14"/>
  <c r="N14"/>
  <c r="M14"/>
  <c r="I14"/>
  <c r="H14"/>
  <c r="P13"/>
  <c r="O13"/>
  <c r="N13"/>
  <c r="M13"/>
  <c r="I13"/>
  <c r="H13"/>
  <c r="P12"/>
  <c r="O12"/>
  <c r="N12"/>
  <c r="M12"/>
  <c r="I12"/>
  <c r="H12"/>
  <c r="P11"/>
  <c r="N11"/>
  <c r="M11"/>
  <c r="I11"/>
  <c r="H11"/>
  <c r="P10"/>
  <c r="O10"/>
  <c r="N10"/>
  <c r="M10"/>
  <c r="I10"/>
  <c r="H10"/>
  <c r="P9"/>
  <c r="O9"/>
  <c r="N9"/>
  <c r="M9"/>
  <c r="I9"/>
  <c r="H9"/>
  <c r="P8"/>
  <c r="O8"/>
  <c r="N8"/>
  <c r="M8"/>
  <c r="I8"/>
  <c r="H8"/>
  <c r="P7"/>
  <c r="O7"/>
  <c r="M7"/>
  <c r="I7"/>
  <c r="H7"/>
  <c r="P6"/>
  <c r="O6"/>
  <c r="I6"/>
</calcChain>
</file>

<file path=xl/sharedStrings.xml><?xml version="1.0" encoding="utf-8"?>
<sst xmlns="http://schemas.openxmlformats.org/spreadsheetml/2006/main" count="932" uniqueCount="370">
  <si>
    <t>附录1：2021级机电一体化专业（高职扩招）教学进程总体安排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</si>
  <si>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</si>
  <si>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</si>
  <si>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</si>
  <si>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</si>
  <si>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</si>
  <si>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</si>
  <si>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</si>
  <si>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开设学年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</si>
  <si>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</si>
  <si>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</si>
  <si>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</si>
  <si>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</si>
  <si>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</si>
  <si>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</si>
  <si>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</si>
  <si>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</si>
  <si>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</si>
  <si>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</si>
  <si>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</si>
  <si>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</si>
  <si>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</si>
  <si>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公共基础课</t>
  </si>
  <si>
    <t>公共必修课</t>
  </si>
  <si>
    <t>08301</t>
  </si>
  <si>
    <t>军训</t>
  </si>
  <si>
    <t>C</t>
  </si>
  <si>
    <t>2w</t>
  </si>
  <si>
    <t>考查</t>
  </si>
  <si>
    <t>学生处</t>
  </si>
  <si>
    <t>线下教学</t>
  </si>
  <si>
    <t>07104</t>
  </si>
  <si>
    <t>体育与健康A</t>
  </si>
  <si>
    <t>B</t>
  </si>
  <si>
    <t>√</t>
  </si>
  <si>
    <t>考试</t>
  </si>
  <si>
    <t>基础部</t>
  </si>
  <si>
    <t>线上+线下</t>
  </si>
  <si>
    <t>08107</t>
  </si>
  <si>
    <t>大学生职业生涯规划</t>
  </si>
  <si>
    <t>思政部</t>
  </si>
  <si>
    <t>线上教学</t>
  </si>
  <si>
    <t>08110</t>
  </si>
  <si>
    <t>大学生心理健康教育</t>
  </si>
  <si>
    <t>08101</t>
  </si>
  <si>
    <t>思想道德修养与法律基础</t>
  </si>
  <si>
    <t>07105</t>
  </si>
  <si>
    <t>安全教育</t>
  </si>
  <si>
    <t>A</t>
  </si>
  <si>
    <t>08106</t>
  </si>
  <si>
    <t>军事理论</t>
  </si>
  <si>
    <t>08105</t>
  </si>
  <si>
    <t>铸牢中华名族共同体意识</t>
  </si>
  <si>
    <t>体育与健康B</t>
  </si>
  <si>
    <t>08102</t>
  </si>
  <si>
    <t>毛泽东思想和中国特色社会主义理论体系概论</t>
  </si>
  <si>
    <t>07106</t>
  </si>
  <si>
    <t>信息技术</t>
  </si>
  <si>
    <t>07102</t>
  </si>
  <si>
    <t>高等数学</t>
  </si>
  <si>
    <t>07109</t>
  </si>
  <si>
    <t>劳动教育</t>
  </si>
  <si>
    <t>08103</t>
  </si>
  <si>
    <t>形势与政策</t>
  </si>
  <si>
    <t>1-3</t>
  </si>
  <si>
    <t>07101</t>
  </si>
  <si>
    <t>大学语文</t>
  </si>
  <si>
    <t>07103</t>
  </si>
  <si>
    <t>大学英语A</t>
  </si>
  <si>
    <t>大学英语B</t>
  </si>
  <si>
    <t xml:space="preserve">A </t>
  </si>
  <si>
    <t>08108</t>
  </si>
  <si>
    <t>就业指导</t>
  </si>
  <si>
    <t>小计</t>
  </si>
  <si>
    <t>公共选修课</t>
  </si>
  <si>
    <t>-</t>
  </si>
  <si>
    <t>公共选修课1</t>
  </si>
  <si>
    <t>学院</t>
  </si>
  <si>
    <t>公共选修课2</t>
  </si>
  <si>
    <t>公共选修课3</t>
  </si>
  <si>
    <t>公共选修课4</t>
  </si>
  <si>
    <t>公共基础课累计、占总学时比例</t>
  </si>
  <si>
    <t>专业（技能）课</t>
  </si>
  <si>
    <t>专业必修课</t>
  </si>
  <si>
    <t>091001</t>
  </si>
  <si>
    <t>识图与绘图</t>
  </si>
  <si>
    <t>人工智能制造学院</t>
  </si>
  <si>
    <t>091002</t>
  </si>
  <si>
    <t>电工电子技术</t>
  </si>
  <si>
    <t>091003</t>
  </si>
  <si>
    <t xml:space="preserve">互换性与技术测量 </t>
  </si>
  <si>
    <t>091004</t>
  </si>
  <si>
    <t>机械基础</t>
  </si>
  <si>
    <t>091005</t>
  </si>
  <si>
    <t>液压与气压传动</t>
  </si>
  <si>
    <t xml:space="preserve">B </t>
  </si>
  <si>
    <t>091006</t>
  </si>
  <si>
    <t>金工实习</t>
  </si>
  <si>
    <t>011101</t>
  </si>
  <si>
    <t>PLC控制技术</t>
  </si>
  <si>
    <t>011103</t>
  </si>
  <si>
    <t>电气控制技术</t>
  </si>
  <si>
    <t>011104</t>
  </si>
  <si>
    <t>自动生产线安装与调试</t>
  </si>
  <si>
    <t>毕业设计</t>
  </si>
  <si>
    <t>顶岗实习</t>
  </si>
  <si>
    <t>4</t>
  </si>
  <si>
    <t>26w</t>
  </si>
  <si>
    <t>专业选修课</t>
  </si>
  <si>
    <t>011102</t>
  </si>
  <si>
    <t>驱动技术</t>
  </si>
  <si>
    <t>011105</t>
  </si>
  <si>
    <t>工业机器人操作与编程</t>
  </si>
  <si>
    <t>013309</t>
  </si>
  <si>
    <r>
      <rPr>
        <sz val="8"/>
        <color theme="1"/>
        <rFont val="宋体"/>
        <family val="3"/>
        <charset val="134"/>
      </rPr>
      <t>CAX</t>
    </r>
    <r>
      <rPr>
        <sz val="8"/>
        <color theme="1"/>
        <rFont val="宋体"/>
        <family val="3"/>
        <charset val="134"/>
      </rPr>
      <t>A</t>
    </r>
    <r>
      <rPr>
        <sz val="8"/>
        <color theme="1"/>
        <rFont val="宋体"/>
        <family val="3"/>
        <charset val="134"/>
      </rPr>
      <t xml:space="preserve"> 3D实体设计</t>
    </r>
  </si>
  <si>
    <t>091007</t>
  </si>
  <si>
    <t>C语言程序设计</t>
  </si>
  <si>
    <t>专业（技能）课累计、占总学时比例</t>
  </si>
  <si>
    <t>毕业鉴定</t>
  </si>
  <si>
    <t>平均周学时</t>
  </si>
  <si>
    <t>学分总计、学时总计</t>
  </si>
  <si>
    <t>选修课程：学分总计、学时总计、占总学时比例</t>
  </si>
  <si>
    <t>实践性教学：学时总计、占总学时比例</t>
  </si>
  <si>
    <t>附录1：教学进程总体安排</t>
  </si>
  <si>
    <t>开设学期</t>
  </si>
  <si>
    <t>2W</t>
  </si>
  <si>
    <t xml:space="preserve">07104 </t>
  </si>
  <si>
    <t>体育A</t>
  </si>
  <si>
    <t xml:space="preserve">C </t>
  </si>
  <si>
    <t>心理健康教育</t>
  </si>
  <si>
    <t>名字变了</t>
  </si>
  <si>
    <t>高等数学A</t>
  </si>
  <si>
    <t>高等数学加不加A</t>
  </si>
  <si>
    <t>铸牢中华民族共同体意识</t>
  </si>
  <si>
    <t>体育B</t>
  </si>
  <si>
    <t>第三学期改第二学期</t>
  </si>
  <si>
    <t>职业规划</t>
  </si>
  <si>
    <t>第三学期改第一学期</t>
  </si>
  <si>
    <t>有第一学期有第二学期还有没开的</t>
  </si>
  <si>
    <t>专项体育（C）</t>
  </si>
  <si>
    <t>1-5</t>
  </si>
  <si>
    <t xml:space="preserve">  </t>
  </si>
  <si>
    <t>1W</t>
  </si>
  <si>
    <t>3W</t>
  </si>
  <si>
    <t>011107</t>
  </si>
  <si>
    <t>011108</t>
  </si>
  <si>
    <t>6</t>
  </si>
  <si>
    <t>6w</t>
  </si>
  <si>
    <t>20w</t>
  </si>
  <si>
    <t xml:space="preserve"> </t>
  </si>
  <si>
    <t>—</t>
  </si>
  <si>
    <t>注：</t>
  </si>
  <si>
    <t>1.课堂教学周=教学活动周数（不小于20周）-实践教学周数；
2.平均周学时仅为校核各学期周学时均衡度，为自动生成，不必填写；
3.W表示C类课程、军训训练、劳动安全教育、考试、毕业鉴定等的周数；
4.√表示不计入周学时平均值，根据实际情况保证总学时，通常为讲座类课程；
5.顶岗实习可在5,6学期分段安排，累计不少于6个月（26周）；
6.绿色区域为自动生成区域，复制单元格或者选行复制实现公式复制；
7.选修课中明确各项工作和学分的转换。</t>
  </si>
  <si>
    <r>
      <rPr>
        <b/>
        <sz val="18"/>
        <color theme="1"/>
        <rFont val="Calibri"/>
        <family val="2"/>
      </rPr>
      <t>21</t>
    </r>
    <r>
      <rPr>
        <b/>
        <sz val="18"/>
        <color theme="1"/>
        <rFont val="宋体"/>
        <family val="3"/>
        <charset val="134"/>
      </rPr>
      <t>扩招生课表（机电</t>
    </r>
    <r>
      <rPr>
        <b/>
        <sz val="18"/>
        <color theme="1"/>
        <rFont val="Calibri"/>
        <family val="2"/>
      </rPr>
      <t>1</t>
    </r>
    <r>
      <rPr>
        <b/>
        <sz val="18"/>
        <color theme="1"/>
        <rFont val="宋体"/>
        <family val="3"/>
        <charset val="134"/>
      </rPr>
      <t>、机电</t>
    </r>
    <r>
      <rPr>
        <b/>
        <sz val="18"/>
        <color theme="1"/>
        <rFont val="Calibri"/>
        <family val="2"/>
      </rPr>
      <t>2</t>
    </r>
    <r>
      <rPr>
        <b/>
        <sz val="18"/>
        <color theme="1"/>
        <rFont val="宋体"/>
        <family val="3"/>
        <charset val="134"/>
      </rPr>
      <t>、电气）—</t>
    </r>
    <r>
      <rPr>
        <b/>
        <sz val="18"/>
        <color theme="1"/>
        <rFont val="Calibri"/>
        <family val="2"/>
      </rPr>
      <t>21-22-1</t>
    </r>
  </si>
  <si>
    <t>思政部（2022年1.4——2.10）</t>
  </si>
  <si>
    <r>
      <rPr>
        <b/>
        <sz val="12"/>
        <color theme="1"/>
        <rFont val="等线"/>
        <charset val="134"/>
        <scheme val="minor"/>
      </rPr>
      <t xml:space="preserve">思政部开课：形式与政策  共8学时  心理健康  共36学时  职业生涯规划  共18学时   思想道德与法治  共54学时
</t>
    </r>
    <r>
      <rPr>
        <b/>
        <sz val="12"/>
        <color rgb="FFFF0000"/>
        <rFont val="等线"/>
        <charset val="134"/>
        <scheme val="minor"/>
      </rPr>
      <t xml:space="preserve"> </t>
    </r>
    <r>
      <rPr>
        <b/>
        <sz val="12"/>
        <color theme="1"/>
        <rFont val="等线"/>
        <charset val="134"/>
        <scheme val="minor"/>
      </rPr>
      <t xml:space="preserve">
说明：周一到周五录播上课时间：1、2节课8:10—9:40     3、4节课10:00—11:30
周六、周日直播上课时间：   上午8:30—10:00     下午 14:30—16:00
</t>
    </r>
  </si>
  <si>
    <t>周一</t>
  </si>
  <si>
    <t>周二</t>
  </si>
  <si>
    <t>周三</t>
  </si>
  <si>
    <t>周四</t>
  </si>
  <si>
    <t>周五</t>
  </si>
  <si>
    <t>周六</t>
  </si>
  <si>
    <t>周日</t>
  </si>
  <si>
    <t>1-2节</t>
  </si>
  <si>
    <t>形势与政策 
周洋</t>
  </si>
  <si>
    <t>形势与政策
周洋</t>
  </si>
  <si>
    <t>心理健康
崔敏</t>
  </si>
  <si>
    <t>3-4节</t>
  </si>
  <si>
    <t>职业生涯规划
于桂萍</t>
  </si>
  <si>
    <r>
      <rPr>
        <b/>
        <sz val="11"/>
        <color rgb="FFFF0000"/>
        <rFont val="等线"/>
        <charset val="134"/>
        <scheme val="minor"/>
      </rPr>
      <t>形势与政策考试</t>
    </r>
    <r>
      <rPr>
        <b/>
        <sz val="11"/>
        <color theme="1"/>
        <rFont val="等线"/>
        <charset val="134"/>
        <scheme val="minor"/>
      </rPr>
      <t xml:space="preserve"> 
 周洋</t>
    </r>
  </si>
  <si>
    <t>思想道德与法治
 赵晓玲</t>
  </si>
  <si>
    <r>
      <rPr>
        <b/>
        <sz val="11"/>
        <color rgb="FFFF0000"/>
        <rFont val="等线"/>
        <charset val="134"/>
        <scheme val="minor"/>
      </rPr>
      <t xml:space="preserve">职业生涯规划考试 </t>
    </r>
    <r>
      <rPr>
        <b/>
        <sz val="11"/>
        <color theme="1"/>
        <rFont val="等线"/>
        <charset val="134"/>
        <scheme val="minor"/>
      </rPr>
      <t xml:space="preserve">
于桂萍</t>
    </r>
  </si>
  <si>
    <t>公休</t>
  </si>
  <si>
    <r>
      <rPr>
        <b/>
        <sz val="11"/>
        <color rgb="FFFF0000"/>
        <rFont val="等线"/>
        <charset val="134"/>
        <scheme val="minor"/>
      </rPr>
      <t>心理健康考试</t>
    </r>
    <r>
      <rPr>
        <b/>
        <sz val="11"/>
        <color theme="1"/>
        <rFont val="等线"/>
        <charset val="134"/>
        <scheme val="minor"/>
      </rPr>
      <t xml:space="preserve">
崔敏</t>
    </r>
  </si>
  <si>
    <r>
      <rPr>
        <b/>
        <sz val="11"/>
        <color rgb="FFFF0000"/>
        <rFont val="等线"/>
        <charset val="134"/>
        <scheme val="minor"/>
      </rPr>
      <t>思想道德与法治考试</t>
    </r>
    <r>
      <rPr>
        <b/>
        <sz val="11"/>
        <color theme="1"/>
        <rFont val="等线"/>
        <charset val="134"/>
        <scheme val="minor"/>
      </rPr>
      <t xml:space="preserve"> 
赵晓玲</t>
    </r>
  </si>
  <si>
    <r>
      <rPr>
        <b/>
        <sz val="20"/>
        <color theme="1"/>
        <rFont val="等线"/>
        <charset val="134"/>
        <scheme val="minor"/>
      </rPr>
      <t xml:space="preserve">基础部（2022.2.14—2022.5）
</t>
    </r>
    <r>
      <rPr>
        <b/>
        <sz val="20"/>
        <color rgb="FFFF0000"/>
        <rFont val="等线"/>
        <charset val="134"/>
        <scheme val="minor"/>
      </rPr>
      <t>线下集中实训（2022年2.17—2.23）</t>
    </r>
  </si>
  <si>
    <r>
      <rPr>
        <b/>
        <sz val="12"/>
        <color theme="1"/>
        <rFont val="等线"/>
        <charset val="134"/>
        <scheme val="minor"/>
      </rPr>
      <t xml:space="preserve">基础部开课：高等数学  共72课时 ；大学英语  共72课时；信息技术  共72课时。
</t>
    </r>
    <r>
      <rPr>
        <b/>
        <sz val="12"/>
        <color rgb="FFFF0000"/>
        <rFont val="等线"/>
        <charset val="134"/>
        <scheme val="minor"/>
      </rPr>
      <t>线下集中学习：金工实习（钳工）  共70课时  校本部任课教师：丁秀荣  华夏任课教师：梁景峰</t>
    </r>
    <r>
      <rPr>
        <b/>
        <sz val="12"/>
        <color theme="1"/>
        <rFont val="等线"/>
        <charset val="134"/>
        <scheme val="minor"/>
      </rPr>
      <t xml:space="preserve">
说明：周一至周五录播课，每次4课时，周六至周日直播课，每次2课时。
</t>
    </r>
    <r>
      <rPr>
        <b/>
        <sz val="12"/>
        <color rgb="FFFF0000"/>
        <rFont val="等线"/>
        <charset val="134"/>
        <scheme val="minor"/>
      </rPr>
      <t>线下集中学习 每天10课时</t>
    </r>
  </si>
  <si>
    <t>2.14（周一）</t>
  </si>
  <si>
    <t>2.15（周二）</t>
  </si>
  <si>
    <t>2.16（周三）</t>
  </si>
  <si>
    <t>2.17（周四）</t>
  </si>
  <si>
    <t>2.18（周五）</t>
  </si>
  <si>
    <t>2.19（周六）</t>
  </si>
  <si>
    <t>2.20（周日）</t>
  </si>
  <si>
    <t>数学
（赵利）
8:00-11:30</t>
  </si>
  <si>
    <t>金工实训
（钳工）</t>
  </si>
  <si>
    <t>2.21（周一）</t>
  </si>
  <si>
    <t>2.22（周二）</t>
  </si>
  <si>
    <t>2.23（周三）</t>
  </si>
  <si>
    <t>2.24（周四）</t>
  </si>
  <si>
    <t>2.25（周五）</t>
  </si>
  <si>
    <t>2.26（周六）</t>
  </si>
  <si>
    <t>2.27（周日）</t>
  </si>
  <si>
    <t xml:space="preserve">数学
（赵利）
直播时间：9：00-10:30
</t>
  </si>
  <si>
    <t>2.28（周一）</t>
  </si>
  <si>
    <t>3.1（周二）</t>
  </si>
  <si>
    <t>3.2（周三）</t>
  </si>
  <si>
    <t>3.3（周四）</t>
  </si>
  <si>
    <t>3.4（周五）</t>
  </si>
  <si>
    <t>3.5（周六）</t>
  </si>
  <si>
    <t>3.6（周日）</t>
  </si>
  <si>
    <t>数学
（赵利）
直播时间：9：00-10:30</t>
  </si>
  <si>
    <t>3.7（周一）</t>
  </si>
  <si>
    <t>3.8（周二）</t>
  </si>
  <si>
    <t>3.9（周三）</t>
  </si>
  <si>
    <t>3.10</t>
  </si>
  <si>
    <t>3.11</t>
  </si>
  <si>
    <t>3.12</t>
  </si>
  <si>
    <t>3.13</t>
  </si>
  <si>
    <t>3.14（周一）</t>
  </si>
  <si>
    <t>3.15（周二）</t>
  </si>
  <si>
    <t>3.16（周三）</t>
  </si>
  <si>
    <t>3.17（周四）</t>
  </si>
  <si>
    <t>3.18（周五）</t>
  </si>
  <si>
    <t>3.19（周六）</t>
  </si>
  <si>
    <t>3.20（周日）</t>
  </si>
  <si>
    <t>英语
（刘筠）
8:00-11:30</t>
  </si>
  <si>
    <t>英语
（刘筠）
直播时间：9：00-10:30</t>
  </si>
  <si>
    <t>3.21（周一）</t>
  </si>
  <si>
    <t>3.22（周二）</t>
  </si>
  <si>
    <t>3.23（周三）</t>
  </si>
  <si>
    <t>3.24（周四）</t>
  </si>
  <si>
    <t>3.25（周五）</t>
  </si>
  <si>
    <t>3.26（周六）</t>
  </si>
  <si>
    <t>3.27（周日）</t>
  </si>
  <si>
    <t>3.28（周一）</t>
  </si>
  <si>
    <t>3.29（周二）</t>
  </si>
  <si>
    <t>3.30（周三）</t>
  </si>
  <si>
    <t>3.31（周四）</t>
  </si>
  <si>
    <t>4.1（周五）</t>
  </si>
  <si>
    <t>4.2（周六）</t>
  </si>
  <si>
    <t>4.3（周日）</t>
  </si>
  <si>
    <t>4.4（周一）</t>
  </si>
  <si>
    <t>4.5（周二）</t>
  </si>
  <si>
    <t>4.6（周三）</t>
  </si>
  <si>
    <t>4.7（周四）</t>
  </si>
  <si>
    <t>4.8（周五）</t>
  </si>
  <si>
    <t>4.9（周六）</t>
  </si>
  <si>
    <t>4.10（周日）</t>
  </si>
  <si>
    <t>4.11（周一）</t>
  </si>
  <si>
    <t>4.12（周二）</t>
  </si>
  <si>
    <t>4.13（周三）</t>
  </si>
  <si>
    <t>4.14（周四）</t>
  </si>
  <si>
    <t>4.15（周五）</t>
  </si>
  <si>
    <t>4.16（周六）</t>
  </si>
  <si>
    <t>4.17（周日）</t>
  </si>
  <si>
    <t>信息技术
（张凤丽）
8:00-11:30</t>
  </si>
  <si>
    <t>信息技术
（张凤丽）
直播时间：9：00-10:30</t>
  </si>
  <si>
    <t>4.18（周一）</t>
  </si>
  <si>
    <t>4.19（周二）</t>
  </si>
  <si>
    <t>4.20（周三）</t>
  </si>
  <si>
    <t>4.21（周四）</t>
  </si>
  <si>
    <t>4.22（周五）</t>
  </si>
  <si>
    <t>4.23（周六）</t>
  </si>
  <si>
    <t>4.24（周日）</t>
  </si>
  <si>
    <t>4.25（周一）</t>
  </si>
  <si>
    <t>4.26（周二）</t>
  </si>
  <si>
    <t>4.27（周三）</t>
  </si>
  <si>
    <t>4.28（周四）</t>
  </si>
  <si>
    <t>4.29（周五）</t>
  </si>
  <si>
    <t>4.30（周六）</t>
  </si>
  <si>
    <t>5.1（周日）</t>
  </si>
  <si>
    <t>5.2（周一）</t>
  </si>
  <si>
    <t>5.3（周二）</t>
  </si>
  <si>
    <t>5.4（周三）</t>
  </si>
  <si>
    <t>5.5（周四）</t>
  </si>
  <si>
    <t>5.6（周五）</t>
  </si>
  <si>
    <t>5.7（周六）</t>
  </si>
  <si>
    <t>5.8（周日）</t>
  </si>
  <si>
    <t>专业基础部（2022.5.9—2022.7）</t>
  </si>
  <si>
    <r>
      <rPr>
        <b/>
        <sz val="14"/>
        <color theme="1"/>
        <rFont val="等线"/>
        <charset val="134"/>
        <scheme val="minor"/>
      </rPr>
      <t xml:space="preserve">专业基础部开课：
</t>
    </r>
    <r>
      <rPr>
        <b/>
        <sz val="14"/>
        <color theme="1"/>
        <rFont val="宋体"/>
        <family val="3"/>
        <charset val="134"/>
      </rPr>
      <t>★</t>
    </r>
    <r>
      <rPr>
        <b/>
        <sz val="14"/>
        <color theme="1"/>
        <rFont val="等线"/>
        <charset val="134"/>
        <scheme val="minor"/>
      </rPr>
      <t>21级机电1班、机电2班：
   《识图与绘图》课程邀请码：</t>
    </r>
    <r>
      <rPr>
        <b/>
        <sz val="14"/>
        <color rgb="FFFF0000"/>
        <rFont val="等线"/>
        <charset val="134"/>
        <scheme val="minor"/>
      </rPr>
      <t>1班：53388484</t>
    </r>
    <r>
      <rPr>
        <b/>
        <sz val="14"/>
        <color theme="1"/>
        <rFont val="等线"/>
        <charset val="134"/>
        <scheme val="minor"/>
      </rPr>
      <t>、</t>
    </r>
    <r>
      <rPr>
        <b/>
        <sz val="14"/>
        <color theme="7"/>
        <rFont val="等线"/>
        <charset val="134"/>
        <scheme val="minor"/>
      </rPr>
      <t>2班：27969501</t>
    </r>
    <r>
      <rPr>
        <b/>
        <sz val="14"/>
        <color theme="1"/>
        <rFont val="等线"/>
        <charset val="134"/>
        <scheme val="minor"/>
      </rPr>
      <t>，本课程96课时  ；《电工电子技术》课程邀请码：</t>
    </r>
    <r>
      <rPr>
        <b/>
        <sz val="14"/>
        <color rgb="FFFF0000"/>
        <rFont val="等线"/>
        <charset val="134"/>
        <scheme val="minor"/>
      </rPr>
      <t>1班：71401650</t>
    </r>
    <r>
      <rPr>
        <b/>
        <sz val="14"/>
        <color theme="1"/>
        <rFont val="等线"/>
        <charset val="134"/>
        <scheme val="minor"/>
      </rPr>
      <t>、</t>
    </r>
    <r>
      <rPr>
        <b/>
        <sz val="14"/>
        <color theme="7"/>
        <rFont val="等线"/>
        <charset val="134"/>
        <scheme val="minor"/>
      </rPr>
      <t>2班：11656319</t>
    </r>
    <r>
      <rPr>
        <b/>
        <sz val="14"/>
        <color theme="1"/>
        <rFont val="等线"/>
        <charset val="134"/>
        <scheme val="minor"/>
      </rPr>
      <t>，本课程96课时；
★21级电气班：《电工电子技术》课程邀请码：75176308，共108课时。
说明：
周一至周五录播课，每次4课时，周六至周日直播课，每次2课时。</t>
    </r>
  </si>
  <si>
    <t>5.9（周一）</t>
  </si>
  <si>
    <t>5.10（周二）</t>
  </si>
  <si>
    <t>5.11（周三）</t>
  </si>
  <si>
    <t>5.12（周四）</t>
  </si>
  <si>
    <t>5.13（周五）</t>
  </si>
  <si>
    <t>5.14（周六）</t>
  </si>
  <si>
    <t>5.15（周日）</t>
  </si>
  <si>
    <t>21级机电1班、机电2班、21级电气班
电工电子技术
刘静</t>
  </si>
  <si>
    <t>5.16（周一）</t>
  </si>
  <si>
    <t>5.17（周二）</t>
  </si>
  <si>
    <t>5.18（周三）</t>
  </si>
  <si>
    <t>5.19（周四）</t>
  </si>
  <si>
    <t>5.20（周五）</t>
  </si>
  <si>
    <t>5.21（周六）</t>
  </si>
  <si>
    <t>5.22（周日）</t>
  </si>
  <si>
    <t>21级机电1班、机电2班、21级电气班
电工电子技术
刘静
直播时间：9：00-10:30</t>
  </si>
  <si>
    <t>5.23（周一）</t>
  </si>
  <si>
    <t>5.24（周二）</t>
  </si>
  <si>
    <t>5.25（周三）</t>
  </si>
  <si>
    <t>5.26（周四）</t>
  </si>
  <si>
    <t>5.27（周五）</t>
  </si>
  <si>
    <t>5.28（周六）</t>
  </si>
  <si>
    <t>5.29（周日）</t>
  </si>
  <si>
    <t>5.30（周一）</t>
  </si>
  <si>
    <t>5.31（周二）</t>
  </si>
  <si>
    <t>6.1（周三）</t>
  </si>
  <si>
    <t>6.2（周四）</t>
  </si>
  <si>
    <t>6.3（周五）</t>
  </si>
  <si>
    <t>6.4（周六）</t>
  </si>
  <si>
    <t>6.5（周日）</t>
  </si>
  <si>
    <t>6.6（周一）</t>
  </si>
  <si>
    <t>6.7（周二）</t>
  </si>
  <si>
    <t>6.8（周三）</t>
  </si>
  <si>
    <t>6.9（周四）</t>
  </si>
  <si>
    <t>6.10（周五）</t>
  </si>
  <si>
    <t>6.11（周六）</t>
  </si>
  <si>
    <t>6.12（周日）</t>
  </si>
  <si>
    <t>21级电气班
电工电子技术
刘静</t>
  </si>
  <si>
    <t>6.13（周一）</t>
  </si>
  <si>
    <t>6.14（周二）</t>
  </si>
  <si>
    <t>6.15（周三）</t>
  </si>
  <si>
    <t>6.16（周四）</t>
  </si>
  <si>
    <t>6.17（周五）</t>
  </si>
  <si>
    <t>6.18（周六）</t>
  </si>
  <si>
    <t>6.19（周日）</t>
  </si>
  <si>
    <t>21级机电1班、机电2班、21级电气班
电工电子技术考试</t>
  </si>
  <si>
    <t>6.20（周一）</t>
  </si>
  <si>
    <t>6.21（周二）</t>
  </si>
  <si>
    <t>6.22（周三）</t>
  </si>
  <si>
    <t>6.23（周四）</t>
  </si>
  <si>
    <t>6.24（周五）</t>
  </si>
  <si>
    <t>6.25（周六）</t>
  </si>
  <si>
    <t>6.26（周日）</t>
  </si>
  <si>
    <t>21级机电1班、机电2班
识图与绘图
李楠</t>
  </si>
  <si>
    <t>6.27（周一）</t>
  </si>
  <si>
    <t>6.28（周二）</t>
  </si>
  <si>
    <t>6.29（周三）</t>
  </si>
  <si>
    <t>6.30（周四）</t>
  </si>
  <si>
    <t>7.1（周五）</t>
  </si>
  <si>
    <t>7.2（周六）</t>
  </si>
  <si>
    <t>7.3（周日）</t>
  </si>
  <si>
    <t>21级机电1班、机电2班
识图与绘图
李楠
直播时间：9：00-10:30</t>
  </si>
  <si>
    <t>7.4（周一）</t>
  </si>
  <si>
    <t>7.5（周二）</t>
  </si>
  <si>
    <t>7.6（周三）</t>
  </si>
  <si>
    <t>7.7（周四）</t>
  </si>
  <si>
    <t>7.8（周五）</t>
  </si>
  <si>
    <t>7.9（周六）</t>
  </si>
  <si>
    <t>7.10（周日）</t>
  </si>
  <si>
    <t>7.11（周一）</t>
  </si>
  <si>
    <t>7.12（周二）</t>
  </si>
  <si>
    <t>7.13（周三）</t>
  </si>
  <si>
    <t>7.14（周四）</t>
  </si>
  <si>
    <t>7.15（周五）</t>
  </si>
  <si>
    <t>7.16（周六）</t>
  </si>
  <si>
    <t>7.17（周日）</t>
  </si>
  <si>
    <t>7.18（周一）</t>
  </si>
  <si>
    <t>7.19（周二）</t>
  </si>
  <si>
    <t>7.20（周三）</t>
  </si>
  <si>
    <t>7.21（周四）</t>
  </si>
  <si>
    <t>7.22（周五）</t>
  </si>
  <si>
    <t>7.23（周六）</t>
  </si>
  <si>
    <t>7.24（周日）</t>
  </si>
  <si>
    <t>21级机电1班、机电2班
识图与绘图考试</t>
  </si>
  <si>
    <t>7.25（周一）</t>
  </si>
  <si>
    <t>7.26（周二）</t>
  </si>
  <si>
    <t>7.27（周三）</t>
  </si>
  <si>
    <t>7.28（周四）</t>
  </si>
  <si>
    <t>7.29（周五）</t>
  </si>
  <si>
    <t>7.30（周六）</t>
  </si>
  <si>
    <t>7.31（周日）</t>
  </si>
  <si>
    <t>专业基础部</t>
    <phoneticPr fontId="30" type="noConversion"/>
  </si>
  <si>
    <t>013304</t>
  </si>
  <si>
    <t>013011</t>
    <phoneticPr fontId="30" type="noConversion"/>
  </si>
  <si>
    <t>011107</t>
    <phoneticPr fontId="30" type="noConversion"/>
  </si>
  <si>
    <t>011108</t>
    <phoneticPr fontId="30" type="noConversion"/>
  </si>
  <si>
    <t>013005</t>
  </si>
  <si>
    <t>013116</t>
    <phoneticPr fontId="30" type="noConversion"/>
  </si>
  <si>
    <t>013302</t>
    <phoneticPr fontId="30" type="noConversion"/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</si>
</sst>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_ "/>
    <numFmt numFmtId="178" formatCode="General&quot;学&quot;&quot;期&quot;"/>
    <numFmt numFmtId="179" formatCode="0.00_);[Red]\(0.00\)"/>
  </numFmts>
  <fonts count="31">
    <font>
      <sz val="11"/>
      <color theme="1"/>
      <name val="等线"/>
      <charset val="134"/>
    </font>
    <font>
      <sz val="11"/>
      <color theme="1"/>
      <name val="等线"/>
      <charset val="134"/>
      <scheme val="minor"/>
    </font>
    <font>
      <b/>
      <sz val="18"/>
      <color theme="1"/>
      <name val="宋体"/>
      <family val="3"/>
      <charset val="134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20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color rgb="FF7030A0"/>
      <name val="等线"/>
      <charset val="134"/>
      <scheme val="minor"/>
    </font>
    <font>
      <b/>
      <sz val="11"/>
      <name val="等线"/>
      <charset val="134"/>
      <scheme val="minor"/>
    </font>
    <font>
      <sz val="14"/>
      <color theme="1"/>
      <name val="黑体"/>
      <family val="3"/>
      <charset val="134"/>
    </font>
    <font>
      <b/>
      <sz val="8"/>
      <color theme="1"/>
      <name val="宋体"/>
      <family val="3"/>
      <charset val="134"/>
    </font>
    <font>
      <sz val="8"/>
      <name val="宋体"/>
      <family val="3"/>
      <charset val="134"/>
    </font>
    <font>
      <sz val="8"/>
      <color rgb="FFFF0000"/>
      <name val="宋体"/>
      <family val="3"/>
      <charset val="134"/>
    </font>
    <font>
      <b/>
      <sz val="8"/>
      <name val="宋体"/>
      <family val="3"/>
      <charset val="134"/>
    </font>
    <font>
      <sz val="8"/>
      <color theme="1"/>
      <name val="宋体"/>
      <family val="3"/>
      <charset val="134"/>
    </font>
    <font>
      <sz val="14"/>
      <color indexed="8"/>
      <name val="黑体"/>
      <family val="3"/>
      <charset val="134"/>
    </font>
    <font>
      <b/>
      <sz val="8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name val="等线"/>
      <charset val="134"/>
    </font>
    <font>
      <b/>
      <sz val="18"/>
      <color theme="1"/>
      <name val="Calibri"/>
      <family val="2"/>
    </font>
    <font>
      <b/>
      <sz val="12"/>
      <color rgb="FFFF0000"/>
      <name val="等线"/>
      <charset val="134"/>
      <scheme val="minor"/>
    </font>
    <font>
      <b/>
      <sz val="20"/>
      <color rgb="FFFF0000"/>
      <name val="等线"/>
      <charset val="134"/>
      <scheme val="minor"/>
    </font>
    <font>
      <b/>
      <sz val="14"/>
      <color theme="1"/>
      <name val="宋体"/>
      <family val="3"/>
      <charset val="134"/>
    </font>
    <font>
      <b/>
      <sz val="14"/>
      <color rgb="FFFF0000"/>
      <name val="等线"/>
      <charset val="134"/>
      <scheme val="minor"/>
    </font>
    <font>
      <b/>
      <sz val="14"/>
      <color theme="7"/>
      <name val="等线"/>
      <charset val="134"/>
      <scheme val="minor"/>
    </font>
    <font>
      <sz val="9"/>
      <name val="等线"/>
      <charset val="13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1454817346722"/>
        <bgColor indexed="64"/>
      </patternFill>
    </fill>
    <fill>
      <patternFill patternType="solid">
        <fgColor theme="4" tint="0.7997985778374584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798577837458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76805932798245"/>
        <bgColor indexed="64"/>
      </patternFill>
    </fill>
    <fill>
      <patternFill patternType="solid">
        <fgColor theme="9" tint="0.799737540818506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39">
    <xf numFmtId="0" fontId="0" fillId="0" borderId="0" xfId="0">
      <alignment vertical="center"/>
    </xf>
    <xf numFmtId="0" fontId="1" fillId="0" borderId="0" xfId="0" applyFont="1" applyFill="1" applyAlignment="1"/>
    <xf numFmtId="0" fontId="5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/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49" fontId="13" fillId="3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76" fontId="1" fillId="0" borderId="0" xfId="0" applyNumberFormat="1" applyFont="1" applyFill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49" fontId="16" fillId="0" borderId="4" xfId="0" applyNumberFormat="1" applyFont="1" applyFill="1" applyBorder="1" applyAlignment="1">
      <alignment horizontal="left" vertical="center"/>
    </xf>
    <xf numFmtId="0" fontId="16" fillId="5" borderId="4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177" fontId="16" fillId="0" borderId="4" xfId="0" applyNumberFormat="1" applyFont="1" applyFill="1" applyBorder="1" applyAlignment="1">
      <alignment horizontal="left" vertical="center" wrapText="1"/>
    </xf>
    <xf numFmtId="49" fontId="16" fillId="0" borderId="4" xfId="0" applyNumberFormat="1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textRotation="255" wrapText="1"/>
    </xf>
    <xf numFmtId="177" fontId="16" fillId="6" borderId="4" xfId="0" applyNumberFormat="1" applyFont="1" applyFill="1" applyBorder="1" applyAlignment="1">
      <alignment horizontal="left" vertical="center" wrapText="1"/>
    </xf>
    <xf numFmtId="49" fontId="16" fillId="6" borderId="4" xfId="0" applyNumberFormat="1" applyFont="1" applyFill="1" applyBorder="1" applyAlignment="1">
      <alignment horizontal="left" vertical="center"/>
    </xf>
    <xf numFmtId="0" fontId="16" fillId="6" borderId="4" xfId="0" applyFont="1" applyFill="1" applyBorder="1" applyAlignment="1">
      <alignment horizontal="left" vertical="center" wrapText="1"/>
    </xf>
    <xf numFmtId="0" fontId="16" fillId="6" borderId="5" xfId="0" applyFont="1" applyFill="1" applyBorder="1" applyAlignment="1">
      <alignment horizontal="left" vertical="center" wrapText="1"/>
    </xf>
    <xf numFmtId="49" fontId="16" fillId="6" borderId="4" xfId="0" applyNumberFormat="1" applyFont="1" applyFill="1" applyBorder="1" applyAlignment="1">
      <alignment horizontal="left" vertical="center" wrapText="1"/>
    </xf>
    <xf numFmtId="0" fontId="16" fillId="6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textRotation="255" wrapText="1"/>
    </xf>
    <xf numFmtId="177" fontId="18" fillId="7" borderId="4" xfId="0" applyNumberFormat="1" applyFont="1" applyFill="1" applyBorder="1" applyAlignment="1">
      <alignment horizontal="left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left" vertical="center" wrapText="1"/>
    </xf>
    <xf numFmtId="176" fontId="16" fillId="0" borderId="4" xfId="0" applyNumberFormat="1" applyFont="1" applyFill="1" applyBorder="1" applyAlignment="1">
      <alignment horizontal="left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textRotation="255"/>
    </xf>
    <xf numFmtId="0" fontId="18" fillId="0" borderId="4" xfId="0" applyFont="1" applyFill="1" applyBorder="1" applyAlignment="1">
      <alignment horizontal="center" vertical="center"/>
    </xf>
    <xf numFmtId="0" fontId="16" fillId="0" borderId="4" xfId="0" applyNumberFormat="1" applyFont="1" applyFill="1" applyBorder="1" applyAlignment="1">
      <alignment horizontal="center" vertical="center" wrapText="1"/>
    </xf>
    <xf numFmtId="49" fontId="16" fillId="8" borderId="3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/>
    </xf>
    <xf numFmtId="178" fontId="15" fillId="4" borderId="4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6" fillId="9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 wrapText="1"/>
    </xf>
    <xf numFmtId="176" fontId="16" fillId="9" borderId="5" xfId="0" applyNumberFormat="1" applyFont="1" applyFill="1" applyBorder="1" applyAlignment="1">
      <alignment horizontal="left" vertical="center"/>
    </xf>
    <xf numFmtId="0" fontId="16" fillId="7" borderId="4" xfId="0" applyFont="1" applyFill="1" applyBorder="1" applyAlignment="1">
      <alignment horizontal="left" vertical="center"/>
    </xf>
    <xf numFmtId="176" fontId="16" fillId="7" borderId="4" xfId="0" applyNumberFormat="1" applyFont="1" applyFill="1" applyBorder="1" applyAlignment="1">
      <alignment horizontal="center" vertical="center"/>
    </xf>
    <xf numFmtId="176" fontId="16" fillId="7" borderId="5" xfId="0" applyNumberFormat="1" applyFont="1" applyFill="1" applyBorder="1" applyAlignment="1">
      <alignment horizontal="left" vertical="center"/>
    </xf>
    <xf numFmtId="0" fontId="16" fillId="7" borderId="5" xfId="0" applyFont="1" applyFill="1" applyBorder="1" applyAlignment="1">
      <alignment horizontal="left" vertical="center" wrapText="1"/>
    </xf>
    <xf numFmtId="0" fontId="16" fillId="6" borderId="5" xfId="0" applyFont="1" applyFill="1" applyBorder="1" applyAlignment="1">
      <alignment horizontal="center" vertical="center" wrapText="1"/>
    </xf>
    <xf numFmtId="176" fontId="16" fillId="6" borderId="5" xfId="0" applyNumberFormat="1" applyFont="1" applyFill="1" applyBorder="1" applyAlignment="1">
      <alignment horizontal="left" vertical="center"/>
    </xf>
    <xf numFmtId="0" fontId="16" fillId="6" borderId="4" xfId="0" applyFont="1" applyFill="1" applyBorder="1" applyAlignment="1">
      <alignment horizontal="left" vertical="center"/>
    </xf>
    <xf numFmtId="176" fontId="16" fillId="6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 wrapText="1"/>
    </xf>
    <xf numFmtId="177" fontId="16" fillId="9" borderId="5" xfId="0" applyNumberFormat="1" applyFont="1" applyFill="1" applyBorder="1" applyAlignment="1">
      <alignment horizontal="left" vertical="center" wrapText="1"/>
    </xf>
    <xf numFmtId="176" fontId="18" fillId="7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left" vertical="center"/>
    </xf>
    <xf numFmtId="179" fontId="16" fillId="7" borderId="4" xfId="0" applyNumberFormat="1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left" vertical="center"/>
    </xf>
    <xf numFmtId="179" fontId="18" fillId="7" borderId="4" xfId="0" applyNumberFormat="1" applyFont="1" applyFill="1" applyBorder="1" applyAlignment="1">
      <alignment horizontal="center" vertical="center"/>
    </xf>
    <xf numFmtId="176" fontId="19" fillId="7" borderId="4" xfId="0" applyNumberFormat="1" applyFont="1" applyFill="1" applyBorder="1" applyAlignment="1">
      <alignment horizontal="center" vertical="center"/>
    </xf>
    <xf numFmtId="0" fontId="16" fillId="0" borderId="4" xfId="0" applyNumberFormat="1" applyFont="1" applyFill="1" applyBorder="1" applyAlignment="1">
      <alignment horizontal="left" vertical="center"/>
    </xf>
    <xf numFmtId="0" fontId="16" fillId="0" borderId="4" xfId="0" applyNumberFormat="1" applyFont="1" applyFill="1" applyBorder="1" applyAlignment="1">
      <alignment horizontal="left" vertical="center" wrapText="1"/>
    </xf>
    <xf numFmtId="0" fontId="18" fillId="7" borderId="4" xfId="0" applyFont="1" applyFill="1" applyBorder="1" applyAlignment="1">
      <alignment horizontal="center" vertical="center"/>
    </xf>
    <xf numFmtId="10" fontId="18" fillId="0" borderId="4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vertical="center"/>
    </xf>
    <xf numFmtId="9" fontId="18" fillId="7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center"/>
    </xf>
    <xf numFmtId="179" fontId="16" fillId="10" borderId="4" xfId="0" applyNumberFormat="1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6" fillId="0" borderId="4" xfId="0" applyNumberFormat="1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7" fontId="16" fillId="0" borderId="4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 wrapText="1"/>
    </xf>
    <xf numFmtId="177" fontId="16" fillId="12" borderId="4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7" fontId="16" fillId="0" borderId="4" xfId="0" applyNumberFormat="1" applyFont="1" applyFill="1" applyBorder="1" applyAlignment="1">
      <alignment horizontal="center" vertical="center" wrapText="1"/>
    </xf>
    <xf numFmtId="177" fontId="18" fillId="12" borderId="4" xfId="0" applyNumberFormat="1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178" fontId="21" fillId="11" borderId="4" xfId="0" applyNumberFormat="1" applyFont="1" applyFill="1" applyBorder="1" applyAlignment="1">
      <alignment horizontal="center" vertical="center" wrapText="1"/>
    </xf>
    <xf numFmtId="0" fontId="21" fillId="11" borderId="4" xfId="0" applyFont="1" applyFill="1" applyBorder="1" applyAlignment="1">
      <alignment horizontal="center" vertical="center"/>
    </xf>
    <xf numFmtId="0" fontId="21" fillId="11" borderId="12" xfId="0" applyFont="1" applyFill="1" applyBorder="1" applyAlignment="1">
      <alignment horizontal="center" vertical="center"/>
    </xf>
    <xf numFmtId="0" fontId="16" fillId="12" borderId="5" xfId="0" applyFont="1" applyFill="1" applyBorder="1" applyAlignment="1">
      <alignment horizontal="center" vertical="center" wrapText="1"/>
    </xf>
    <xf numFmtId="176" fontId="16" fillId="12" borderId="5" xfId="0" applyNumberFormat="1" applyFont="1" applyFill="1" applyBorder="1" applyAlignment="1">
      <alignment horizontal="center" vertical="center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center" vertical="center" wrapText="1"/>
    </xf>
    <xf numFmtId="176" fontId="23" fillId="12" borderId="5" xfId="0" applyNumberFormat="1" applyFont="1" applyFill="1" applyBorder="1" applyAlignment="1">
      <alignment horizontal="center" vertical="center"/>
    </xf>
    <xf numFmtId="0" fontId="16" fillId="12" borderId="4" xfId="0" applyFont="1" applyFill="1" applyBorder="1" applyAlignment="1">
      <alignment horizontal="center" vertical="center"/>
    </xf>
    <xf numFmtId="179" fontId="16" fillId="12" borderId="4" xfId="0" applyNumberFormat="1" applyFont="1" applyFill="1" applyBorder="1" applyAlignment="1">
      <alignment horizontal="center" vertical="center"/>
    </xf>
    <xf numFmtId="0" fontId="18" fillId="12" borderId="4" xfId="0" applyFont="1" applyFill="1" applyBorder="1" applyAlignment="1">
      <alignment horizontal="center" vertical="center"/>
    </xf>
    <xf numFmtId="179" fontId="18" fillId="12" borderId="4" xfId="0" applyNumberFormat="1" applyFont="1" applyFill="1" applyBorder="1" applyAlignment="1">
      <alignment horizontal="center" vertical="center"/>
    </xf>
    <xf numFmtId="176" fontId="16" fillId="12" borderId="4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176" fontId="18" fillId="12" borderId="4" xfId="0" applyNumberFormat="1" applyFont="1" applyFill="1" applyBorder="1" applyAlignment="1">
      <alignment horizontal="center" vertical="center"/>
    </xf>
    <xf numFmtId="0" fontId="16" fillId="0" borderId="4" xfId="0" applyFont="1" applyBorder="1">
      <alignment vertical="center"/>
    </xf>
    <xf numFmtId="0" fontId="16" fillId="0" borderId="4" xfId="0" applyFont="1" applyBorder="1" applyAlignment="1">
      <alignment horizontal="left" vertical="center"/>
    </xf>
    <xf numFmtId="0" fontId="18" fillId="0" borderId="4" xfId="0" applyFont="1" applyBorder="1">
      <alignment vertical="center"/>
    </xf>
    <xf numFmtId="0" fontId="22" fillId="0" borderId="4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16" fillId="0" borderId="4" xfId="0" applyFont="1" applyBorder="1" applyAlignment="1">
      <alignment horizontal="left" vertical="center" wrapText="1"/>
    </xf>
    <xf numFmtId="0" fontId="16" fillId="0" borderId="4" xfId="0" applyNumberFormat="1" applyFont="1" applyBorder="1" applyAlignment="1">
      <alignment vertical="center" wrapText="1"/>
    </xf>
    <xf numFmtId="0" fontId="21" fillId="0" borderId="4" xfId="0" applyFont="1" applyBorder="1">
      <alignment vertical="center"/>
    </xf>
    <xf numFmtId="0" fontId="21" fillId="11" borderId="10" xfId="0" applyFont="1" applyFill="1" applyBorder="1" applyAlignment="1">
      <alignment horizontal="center" vertical="center" wrapText="1"/>
    </xf>
    <xf numFmtId="0" fontId="21" fillId="11" borderId="4" xfId="0" applyFont="1" applyFill="1" applyBorder="1" applyAlignment="1">
      <alignment horizontal="center" vertical="center" wrapText="1"/>
    </xf>
    <xf numFmtId="0" fontId="21" fillId="11" borderId="12" xfId="0" applyFont="1" applyFill="1" applyBorder="1" applyAlignment="1">
      <alignment horizontal="center" vertical="center" wrapText="1"/>
    </xf>
    <xf numFmtId="0" fontId="21" fillId="11" borderId="9" xfId="0" applyFont="1" applyFill="1" applyBorder="1" applyAlignment="1">
      <alignment horizontal="center" vertical="center" wrapText="1"/>
    </xf>
    <xf numFmtId="0" fontId="21" fillId="11" borderId="3" xfId="0" applyFont="1" applyFill="1" applyBorder="1" applyAlignment="1">
      <alignment horizontal="center" vertical="center" wrapText="1"/>
    </xf>
    <xf numFmtId="0" fontId="21" fillId="11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176" fontId="21" fillId="12" borderId="12" xfId="0" applyNumberFormat="1" applyFont="1" applyFill="1" applyBorder="1" applyAlignment="1">
      <alignment horizontal="center" vertical="center"/>
    </xf>
    <xf numFmtId="0" fontId="21" fillId="12" borderId="12" xfId="0" applyFont="1" applyFill="1" applyBorder="1" applyAlignment="1">
      <alignment horizontal="center" vertical="center"/>
    </xf>
    <xf numFmtId="177" fontId="21" fillId="12" borderId="12" xfId="0" applyNumberFormat="1" applyFont="1" applyFill="1" applyBorder="1" applyAlignment="1">
      <alignment horizontal="center" vertical="center"/>
    </xf>
    <xf numFmtId="9" fontId="21" fillId="12" borderId="12" xfId="0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textRotation="255" wrapText="1"/>
    </xf>
    <xf numFmtId="0" fontId="16" fillId="0" borderId="3" xfId="0" applyFont="1" applyBorder="1" applyAlignment="1">
      <alignment horizontal="center" vertical="center" textRotation="255" wrapText="1"/>
    </xf>
    <xf numFmtId="0" fontId="16" fillId="0" borderId="14" xfId="0" applyFont="1" applyBorder="1" applyAlignment="1">
      <alignment horizontal="center" vertical="center" textRotation="255"/>
    </xf>
    <xf numFmtId="0" fontId="16" fillId="0" borderId="15" xfId="0" applyFont="1" applyBorder="1" applyAlignment="1">
      <alignment horizontal="center" vertical="center" textRotation="255"/>
    </xf>
    <xf numFmtId="0" fontId="16" fillId="0" borderId="13" xfId="0" applyFont="1" applyBorder="1" applyAlignment="1">
      <alignment horizontal="center" vertical="center" textRotation="255"/>
    </xf>
    <xf numFmtId="0" fontId="16" fillId="0" borderId="5" xfId="0" applyFont="1" applyBorder="1" applyAlignment="1">
      <alignment horizontal="center" vertical="center" textRotation="255" wrapText="1"/>
    </xf>
    <xf numFmtId="0" fontId="16" fillId="0" borderId="4" xfId="0" applyFont="1" applyBorder="1" applyAlignment="1">
      <alignment horizontal="center" vertical="center" textRotation="255" wrapText="1"/>
    </xf>
    <xf numFmtId="0" fontId="16" fillId="0" borderId="6" xfId="0" applyFont="1" applyBorder="1" applyAlignment="1">
      <alignment horizontal="center" vertical="center" textRotation="255"/>
    </xf>
    <xf numFmtId="0" fontId="16" fillId="0" borderId="16" xfId="0" applyFont="1" applyBorder="1" applyAlignment="1">
      <alignment horizontal="center" vertical="center" textRotation="255"/>
    </xf>
    <xf numFmtId="0" fontId="16" fillId="0" borderId="5" xfId="0" applyFont="1" applyBorder="1" applyAlignment="1">
      <alignment horizontal="center" vertical="center" textRotation="255"/>
    </xf>
    <xf numFmtId="0" fontId="16" fillId="0" borderId="4" xfId="0" applyFont="1" applyFill="1" applyBorder="1" applyAlignment="1">
      <alignment horizontal="center" vertical="center" textRotation="255"/>
    </xf>
    <xf numFmtId="9" fontId="21" fillId="12" borderId="4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176" fontId="21" fillId="12" borderId="4" xfId="0" applyNumberFormat="1" applyFont="1" applyFill="1" applyBorder="1" applyAlignment="1">
      <alignment horizontal="center" vertical="center"/>
    </xf>
    <xf numFmtId="0" fontId="21" fillId="12" borderId="4" xfId="0" applyFont="1" applyFill="1" applyBorder="1" applyAlignment="1">
      <alignment horizontal="center" vertical="center"/>
    </xf>
    <xf numFmtId="177" fontId="21" fillId="12" borderId="4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176" fontId="16" fillId="0" borderId="4" xfId="0" applyNumberFormat="1" applyFont="1" applyFill="1" applyBorder="1" applyAlignment="1">
      <alignment horizontal="center" vertical="center" wrapText="1"/>
    </xf>
    <xf numFmtId="176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10" fontId="18" fillId="0" borderId="4" xfId="0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9" fontId="18" fillId="12" borderId="4" xfId="0" applyNumberFormat="1" applyFont="1" applyFill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176" fontId="20" fillId="0" borderId="8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11" borderId="10" xfId="0" applyFont="1" applyFill="1" applyBorder="1" applyAlignment="1">
      <alignment horizontal="center" vertical="center"/>
    </xf>
    <xf numFmtId="176" fontId="21" fillId="11" borderId="10" xfId="0" applyNumberFormat="1" applyFont="1" applyFill="1" applyBorder="1" applyAlignment="1">
      <alignment horizontal="center" vertical="center" wrapText="1"/>
    </xf>
    <xf numFmtId="176" fontId="21" fillId="11" borderId="4" xfId="0" applyNumberFormat="1" applyFont="1" applyFill="1" applyBorder="1" applyAlignment="1">
      <alignment horizontal="center" vertical="center" wrapText="1"/>
    </xf>
    <xf numFmtId="176" fontId="21" fillId="11" borderId="12" xfId="0" applyNumberFormat="1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textRotation="255"/>
    </xf>
    <xf numFmtId="0" fontId="16" fillId="0" borderId="15" xfId="0" applyFont="1" applyFill="1" applyBorder="1" applyAlignment="1">
      <alignment horizontal="center" vertical="center" textRotation="255"/>
    </xf>
    <xf numFmtId="0" fontId="16" fillId="0" borderId="13" xfId="0" applyFont="1" applyFill="1" applyBorder="1" applyAlignment="1">
      <alignment horizontal="center" vertical="center" textRotation="255"/>
    </xf>
    <xf numFmtId="0" fontId="16" fillId="0" borderId="5" xfId="0" applyFont="1" applyFill="1" applyBorder="1" applyAlignment="1">
      <alignment horizontal="left" vertical="center" textRotation="255" wrapText="1"/>
    </xf>
    <xf numFmtId="0" fontId="16" fillId="0" borderId="4" xfId="0" applyFont="1" applyFill="1" applyBorder="1" applyAlignment="1">
      <alignment horizontal="left" vertical="center" textRotation="255" wrapText="1"/>
    </xf>
    <xf numFmtId="0" fontId="16" fillId="0" borderId="4" xfId="0" applyFont="1" applyFill="1" applyBorder="1" applyAlignment="1">
      <alignment horizontal="center" vertical="center" textRotation="255" wrapText="1"/>
    </xf>
    <xf numFmtId="0" fontId="16" fillId="0" borderId="6" xfId="0" applyFont="1" applyFill="1" applyBorder="1" applyAlignment="1">
      <alignment horizontal="center" vertical="center" textRotation="255"/>
    </xf>
    <xf numFmtId="0" fontId="16" fillId="0" borderId="16" xfId="0" applyFont="1" applyFill="1" applyBorder="1" applyAlignment="1">
      <alignment horizontal="center" vertical="center" textRotation="255"/>
    </xf>
    <xf numFmtId="0" fontId="16" fillId="0" borderId="5" xfId="0" applyFont="1" applyFill="1" applyBorder="1" applyAlignment="1">
      <alignment horizontal="center" vertical="center" textRotation="255"/>
    </xf>
    <xf numFmtId="0" fontId="18" fillId="0" borderId="12" xfId="0" applyFont="1" applyFill="1" applyBorder="1" applyAlignment="1">
      <alignment horizontal="left" vertical="center" wrapText="1"/>
    </xf>
    <xf numFmtId="176" fontId="15" fillId="7" borderId="12" xfId="0" applyNumberFormat="1" applyFont="1" applyFill="1" applyBorder="1" applyAlignment="1">
      <alignment horizontal="left" vertical="center"/>
    </xf>
    <xf numFmtId="0" fontId="15" fillId="7" borderId="12" xfId="0" applyFont="1" applyFill="1" applyBorder="1" applyAlignment="1">
      <alignment horizontal="left" vertical="center"/>
    </xf>
    <xf numFmtId="0" fontId="15" fillId="7" borderId="12" xfId="0" applyFont="1" applyFill="1" applyBorder="1" applyAlignment="1">
      <alignment horizontal="center" vertical="center"/>
    </xf>
    <xf numFmtId="177" fontId="15" fillId="7" borderId="12" xfId="0" applyNumberFormat="1" applyFont="1" applyFill="1" applyBorder="1" applyAlignment="1">
      <alignment horizontal="center" vertical="center"/>
    </xf>
    <xf numFmtId="9" fontId="15" fillId="7" borderId="12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right" vertical="top"/>
    </xf>
    <xf numFmtId="0" fontId="19" fillId="0" borderId="0" xfId="0" applyFont="1" applyFill="1" applyAlignment="1">
      <alignment horizontal="left" vertical="top" wrapText="1"/>
    </xf>
    <xf numFmtId="176" fontId="19" fillId="0" borderId="0" xfId="0" applyNumberFormat="1" applyFont="1" applyFill="1" applyAlignment="1">
      <alignment horizontal="left" vertical="top" wrapText="1"/>
    </xf>
    <xf numFmtId="177" fontId="15" fillId="7" borderId="4" xfId="0" applyNumberFormat="1" applyFont="1" applyFill="1" applyBorder="1" applyAlignment="1">
      <alignment horizontal="center" vertical="center"/>
    </xf>
    <xf numFmtId="9" fontId="15" fillId="7" borderId="4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left" vertical="center" wrapText="1"/>
    </xf>
    <xf numFmtId="176" fontId="15" fillId="7" borderId="4" xfId="0" applyNumberFormat="1" applyFont="1" applyFill="1" applyBorder="1" applyAlignment="1">
      <alignment horizontal="left" vertical="center"/>
    </xf>
    <xf numFmtId="0" fontId="15" fillId="7" borderId="4" xfId="0" applyFont="1" applyFill="1" applyBorder="1" applyAlignment="1">
      <alignment horizontal="left" vertical="center"/>
    </xf>
    <xf numFmtId="0" fontId="15" fillId="7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left" vertical="center" wrapText="1"/>
    </xf>
    <xf numFmtId="176" fontId="16" fillId="0" borderId="4" xfId="0" applyNumberFormat="1" applyFont="1" applyFill="1" applyBorder="1" applyAlignment="1">
      <alignment horizontal="left" vertical="center" wrapText="1"/>
    </xf>
    <xf numFmtId="176" fontId="18" fillId="0" borderId="4" xfId="0" applyNumberFormat="1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/>
    </xf>
    <xf numFmtId="176" fontId="14" fillId="0" borderId="8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5" fillId="4" borderId="10" xfId="0" applyFont="1" applyFill="1" applyBorder="1" applyAlignment="1">
      <alignment horizontal="left" vertical="center"/>
    </xf>
    <xf numFmtId="0" fontId="15" fillId="4" borderId="10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center" vertical="center" textRotation="255" wrapText="1"/>
    </xf>
    <xf numFmtId="0" fontId="16" fillId="0" borderId="3" xfId="0" applyFont="1" applyFill="1" applyBorder="1" applyAlignment="1">
      <alignment horizontal="center" vertical="center" textRotation="255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12" xfId="0" applyFont="1" applyFill="1" applyBorder="1" applyAlignment="1">
      <alignment horizontal="left" vertical="center" wrapText="1"/>
    </xf>
    <xf numFmtId="176" fontId="15" fillId="4" borderId="10" xfId="0" applyNumberFormat="1" applyFont="1" applyFill="1" applyBorder="1" applyAlignment="1">
      <alignment horizontal="left" vertical="center" wrapText="1"/>
    </xf>
    <xf numFmtId="176" fontId="15" fillId="4" borderId="4" xfId="0" applyNumberFormat="1" applyFont="1" applyFill="1" applyBorder="1" applyAlignment="1">
      <alignment horizontal="left" vertical="center" wrapText="1"/>
    </xf>
    <xf numFmtId="176" fontId="15" fillId="4" borderId="12" xfId="0" applyNumberFormat="1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4"/>
  <sheetViews>
    <sheetView tabSelected="1" topLeftCell="A19" zoomScale="130" zoomScaleNormal="130" workbookViewId="0">
      <selection activeCell="E40" sqref="E40"/>
    </sheetView>
  </sheetViews>
  <sheetFormatPr defaultColWidth="8.875" defaultRowHeight="13.5"/>
  <cols>
    <col min="1" max="2" width="2.625" customWidth="1"/>
    <col min="3" max="3" width="2.625" style="100" customWidth="1"/>
    <col min="4" max="4" width="5.375" customWidth="1"/>
    <col min="5" max="5" width="20.25" customWidth="1"/>
    <col min="6" max="7" width="4.125" style="100" customWidth="1"/>
    <col min="8" max="8" width="7.5" style="101" customWidth="1"/>
    <col min="9" max="12" width="4.125" style="100" customWidth="1"/>
    <col min="13" max="13" width="6.75" customWidth="1"/>
    <col min="14" max="14" width="6.875" customWidth="1"/>
    <col min="15" max="15" width="7.125" customWidth="1"/>
    <col min="16" max="16" width="6.625" customWidth="1"/>
    <col min="17" max="17" width="4.25" customWidth="1"/>
    <col min="18" max="18" width="19.5" customWidth="1"/>
    <col min="19" max="19" width="12.5" customWidth="1"/>
    <col min="22" max="22" width="18.875" customWidth="1"/>
  </cols>
  <sheetData>
    <row r="1" spans="1:19" ht="21" customHeight="1">
      <c r="A1" s="175" t="s">
        <v>0</v>
      </c>
      <c r="B1" s="175"/>
      <c r="C1" s="175"/>
      <c r="D1" s="175"/>
      <c r="E1" s="175"/>
      <c r="F1" s="175"/>
      <c r="G1" s="175"/>
      <c r="H1" s="176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7"/>
    </row>
    <row r="2" spans="1:19" ht="22.9" customHeight="1">
      <c r="A2" s="141" t="s">
        <v>1</v>
      </c>
      <c r="B2" s="138"/>
      <c r="C2" s="138" t="s">
        <v>2</v>
      </c>
      <c r="D2" s="138" t="s">
        <v>3</v>
      </c>
      <c r="E2" s="138" t="s">
        <v>4</v>
      </c>
      <c r="F2" s="178" t="s">
        <v>5</v>
      </c>
      <c r="G2" s="178"/>
      <c r="H2" s="179" t="s">
        <v>6</v>
      </c>
      <c r="I2" s="138" t="s">
        <v>7</v>
      </c>
      <c r="J2" s="138"/>
      <c r="K2" s="138"/>
      <c r="L2" s="138" t="s">
        <v>8</v>
      </c>
      <c r="M2" s="138" t="s">
        <v>9</v>
      </c>
      <c r="N2" s="138"/>
      <c r="O2" s="138"/>
      <c r="P2" s="138"/>
      <c r="Q2" s="138" t="s">
        <v>10</v>
      </c>
      <c r="R2" s="138" t="s">
        <v>11</v>
      </c>
      <c r="S2" s="139" t="s">
        <v>12</v>
      </c>
    </row>
    <row r="3" spans="1:19">
      <c r="A3" s="142"/>
      <c r="B3" s="139"/>
      <c r="C3" s="139"/>
      <c r="D3" s="139"/>
      <c r="E3" s="139"/>
      <c r="F3" s="139" t="s">
        <v>13</v>
      </c>
      <c r="G3" s="139" t="s">
        <v>14</v>
      </c>
      <c r="H3" s="180"/>
      <c r="I3" s="139" t="s">
        <v>15</v>
      </c>
      <c r="J3" s="139" t="s">
        <v>16</v>
      </c>
      <c r="K3" s="139" t="s">
        <v>17</v>
      </c>
      <c r="L3" s="139"/>
      <c r="M3" s="115" t="s">
        <v>18</v>
      </c>
      <c r="N3" s="115" t="s">
        <v>19</v>
      </c>
      <c r="O3" s="115" t="s">
        <v>20</v>
      </c>
      <c r="P3" s="115" t="s">
        <v>21</v>
      </c>
      <c r="Q3" s="139"/>
      <c r="R3" s="139"/>
      <c r="S3" s="139"/>
    </row>
    <row r="4" spans="1:19">
      <c r="A4" s="142"/>
      <c r="B4" s="139"/>
      <c r="C4" s="139"/>
      <c r="D4" s="139"/>
      <c r="E4" s="139"/>
      <c r="F4" s="139"/>
      <c r="G4" s="139"/>
      <c r="H4" s="180"/>
      <c r="I4" s="139"/>
      <c r="J4" s="139"/>
      <c r="K4" s="139"/>
      <c r="L4" s="139"/>
      <c r="M4" s="116"/>
      <c r="N4" s="116"/>
      <c r="O4" s="116"/>
      <c r="P4" s="116"/>
      <c r="Q4" s="139"/>
      <c r="R4" s="139"/>
      <c r="S4" s="139"/>
    </row>
    <row r="5" spans="1:19">
      <c r="A5" s="143"/>
      <c r="B5" s="140"/>
      <c r="C5" s="140"/>
      <c r="D5" s="140"/>
      <c r="E5" s="140"/>
      <c r="F5" s="140"/>
      <c r="G5" s="140"/>
      <c r="H5" s="181"/>
      <c r="I5" s="140"/>
      <c r="J5" s="140"/>
      <c r="K5" s="140"/>
      <c r="L5" s="140"/>
      <c r="M5" s="117"/>
      <c r="N5" s="117"/>
      <c r="O5" s="117"/>
      <c r="P5" s="117"/>
      <c r="Q5" s="140"/>
      <c r="R5" s="140"/>
      <c r="S5" s="139"/>
    </row>
    <row r="6" spans="1:19" ht="19.149999999999999" customHeight="1">
      <c r="A6" s="150" t="s">
        <v>22</v>
      </c>
      <c r="B6" s="155" t="s">
        <v>23</v>
      </c>
      <c r="C6" s="102">
        <v>1</v>
      </c>
      <c r="D6" s="103" t="s">
        <v>24</v>
      </c>
      <c r="E6" s="40" t="s">
        <v>25</v>
      </c>
      <c r="F6" s="104" t="s">
        <v>26</v>
      </c>
      <c r="G6" s="105"/>
      <c r="H6" s="106">
        <v>2</v>
      </c>
      <c r="I6" s="118">
        <f t="shared" ref="I6:I17" si="0">J6+K6</f>
        <v>60</v>
      </c>
      <c r="J6" s="104">
        <v>0</v>
      </c>
      <c r="K6" s="104">
        <v>60</v>
      </c>
      <c r="L6" s="105">
        <v>1</v>
      </c>
      <c r="M6" s="119" t="s">
        <v>27</v>
      </c>
      <c r="N6" s="119"/>
      <c r="O6" s="119" t="str">
        <f t="shared" ref="O6:P6" si="1">IF($L6=O$3,(IF(OR($F6="A",$G6="√"),$I6/O$5,$J6/O$5)),"")</f>
        <v/>
      </c>
      <c r="P6" s="119" t="str">
        <f t="shared" si="1"/>
        <v/>
      </c>
      <c r="Q6" s="102" t="s">
        <v>28</v>
      </c>
      <c r="R6" s="102" t="s">
        <v>29</v>
      </c>
      <c r="S6" s="130" t="s">
        <v>30</v>
      </c>
    </row>
    <row r="7" spans="1:19" ht="19.149999999999999" customHeight="1">
      <c r="A7" s="150"/>
      <c r="B7" s="155"/>
      <c r="C7" s="102">
        <v>2</v>
      </c>
      <c r="D7" s="107" t="s">
        <v>31</v>
      </c>
      <c r="E7" s="40" t="s">
        <v>32</v>
      </c>
      <c r="F7" s="104" t="s">
        <v>33</v>
      </c>
      <c r="G7" s="105" t="s">
        <v>34</v>
      </c>
      <c r="H7" s="106">
        <f t="shared" ref="H7:H17" si="2">I7/18</f>
        <v>2</v>
      </c>
      <c r="I7" s="118">
        <f t="shared" si="0"/>
        <v>36</v>
      </c>
      <c r="J7" s="104">
        <v>18</v>
      </c>
      <c r="K7" s="104">
        <v>18</v>
      </c>
      <c r="L7" s="105">
        <v>1</v>
      </c>
      <c r="M7" s="119">
        <f>I7/36</f>
        <v>1</v>
      </c>
      <c r="N7" s="119"/>
      <c r="O7" s="119" t="str">
        <f t="shared" ref="O7:P7" si="3">IF($L7=O$3,(IF(OR($F7="A",$G7="√"),$I7/O$5,$J7/O$5)),"")</f>
        <v/>
      </c>
      <c r="P7" s="119" t="str">
        <f t="shared" si="3"/>
        <v/>
      </c>
      <c r="Q7" s="102" t="s">
        <v>35</v>
      </c>
      <c r="R7" s="102" t="s">
        <v>36</v>
      </c>
      <c r="S7" s="130" t="s">
        <v>37</v>
      </c>
    </row>
    <row r="8" spans="1:19" ht="19.149999999999999" customHeight="1">
      <c r="A8" s="150"/>
      <c r="B8" s="155"/>
      <c r="C8" s="102">
        <v>3</v>
      </c>
      <c r="D8" s="103" t="s">
        <v>38</v>
      </c>
      <c r="E8" s="40" t="s">
        <v>39</v>
      </c>
      <c r="F8" s="104" t="s">
        <v>33</v>
      </c>
      <c r="G8" s="105" t="s">
        <v>34</v>
      </c>
      <c r="H8" s="106">
        <f t="shared" si="2"/>
        <v>1</v>
      </c>
      <c r="I8" s="118">
        <f t="shared" si="0"/>
        <v>18</v>
      </c>
      <c r="J8" s="104">
        <v>18</v>
      </c>
      <c r="K8" s="104">
        <v>0</v>
      </c>
      <c r="L8" s="104">
        <v>1</v>
      </c>
      <c r="M8" s="119">
        <f t="shared" ref="M8:M18" si="4">I8/36</f>
        <v>0.5</v>
      </c>
      <c r="N8" s="119" t="str">
        <f t="shared" ref="N8:P8" si="5">IF($L8=N$3,(IF(OR($F8="A",$G8="√"),$I8/N$5,$J8/N$5)),"")</f>
        <v/>
      </c>
      <c r="O8" s="119" t="str">
        <f t="shared" si="5"/>
        <v/>
      </c>
      <c r="P8" s="119" t="str">
        <f t="shared" si="5"/>
        <v/>
      </c>
      <c r="Q8" s="102" t="s">
        <v>28</v>
      </c>
      <c r="R8" s="102" t="s">
        <v>40</v>
      </c>
      <c r="S8" s="131" t="s">
        <v>41</v>
      </c>
    </row>
    <row r="9" spans="1:19" ht="19.149999999999999" customHeight="1">
      <c r="A9" s="150"/>
      <c r="B9" s="155"/>
      <c r="C9" s="102">
        <v>4</v>
      </c>
      <c r="D9" s="107" t="s">
        <v>42</v>
      </c>
      <c r="E9" s="40" t="s">
        <v>43</v>
      </c>
      <c r="F9" s="104" t="s">
        <v>33</v>
      </c>
      <c r="G9" s="105" t="s">
        <v>34</v>
      </c>
      <c r="H9" s="106">
        <f t="shared" si="2"/>
        <v>2</v>
      </c>
      <c r="I9" s="118">
        <f t="shared" si="0"/>
        <v>36</v>
      </c>
      <c r="J9" s="104">
        <v>36</v>
      </c>
      <c r="K9" s="104">
        <v>0</v>
      </c>
      <c r="L9" s="105">
        <v>1</v>
      </c>
      <c r="M9" s="119">
        <f t="shared" si="4"/>
        <v>1</v>
      </c>
      <c r="N9" s="119" t="str">
        <f t="shared" ref="N9:P9" si="6">IF($L9=N$3,(IF(OR($F9="A",$G9="√"),$I9/N$5,$J9/N$5)),"")</f>
        <v/>
      </c>
      <c r="O9" s="119" t="str">
        <f t="shared" si="6"/>
        <v/>
      </c>
      <c r="P9" s="119" t="str">
        <f t="shared" si="6"/>
        <v/>
      </c>
      <c r="Q9" s="102" t="s">
        <v>28</v>
      </c>
      <c r="R9" s="102" t="s">
        <v>40</v>
      </c>
      <c r="S9" s="131" t="s">
        <v>41</v>
      </c>
    </row>
    <row r="10" spans="1:19" ht="19.149999999999999" customHeight="1">
      <c r="A10" s="150"/>
      <c r="B10" s="155"/>
      <c r="C10" s="102">
        <v>5</v>
      </c>
      <c r="D10" s="103" t="s">
        <v>44</v>
      </c>
      <c r="E10" s="40" t="s">
        <v>45</v>
      </c>
      <c r="F10" s="104" t="s">
        <v>33</v>
      </c>
      <c r="G10" s="105" t="s">
        <v>34</v>
      </c>
      <c r="H10" s="106">
        <f t="shared" si="2"/>
        <v>3</v>
      </c>
      <c r="I10" s="118">
        <f t="shared" si="0"/>
        <v>54</v>
      </c>
      <c r="J10" s="104">
        <v>54</v>
      </c>
      <c r="K10" s="104">
        <v>0</v>
      </c>
      <c r="L10" s="105">
        <v>1</v>
      </c>
      <c r="M10" s="119">
        <f t="shared" si="4"/>
        <v>1.5</v>
      </c>
      <c r="N10" s="119" t="str">
        <f t="shared" ref="N10:P10" si="7">IF($L10=N$3,(IF(OR($F10="A",$G10="√"),$I10/N$5,$J10/N$5)),"")</f>
        <v/>
      </c>
      <c r="O10" s="119" t="str">
        <f t="shared" si="7"/>
        <v/>
      </c>
      <c r="P10" s="119" t="str">
        <f t="shared" si="7"/>
        <v/>
      </c>
      <c r="Q10" s="102" t="s">
        <v>35</v>
      </c>
      <c r="R10" s="102" t="s">
        <v>40</v>
      </c>
      <c r="S10" s="130" t="s">
        <v>41</v>
      </c>
    </row>
    <row r="11" spans="1:19" ht="19.149999999999999" customHeight="1">
      <c r="A11" s="150"/>
      <c r="B11" s="155"/>
      <c r="C11" s="102">
        <v>6</v>
      </c>
      <c r="D11" s="103" t="s">
        <v>46</v>
      </c>
      <c r="E11" s="40" t="s">
        <v>47</v>
      </c>
      <c r="F11" s="104" t="s">
        <v>48</v>
      </c>
      <c r="G11" s="105"/>
      <c r="H11" s="106">
        <f t="shared" si="2"/>
        <v>1</v>
      </c>
      <c r="I11" s="118">
        <f t="shared" si="0"/>
        <v>18</v>
      </c>
      <c r="J11" s="104">
        <v>18</v>
      </c>
      <c r="K11" s="104">
        <v>0</v>
      </c>
      <c r="L11" s="104">
        <v>1</v>
      </c>
      <c r="M11" s="119">
        <f t="shared" si="4"/>
        <v>0.5</v>
      </c>
      <c r="N11" s="119" t="str">
        <f t="shared" ref="N11:P11" si="8">IF($L11=N$3,(IF(OR($F11="A",$G11="√"),$I11/N$5,$J11/N$5)),"")</f>
        <v/>
      </c>
      <c r="O11" s="119"/>
      <c r="P11" s="119" t="str">
        <f t="shared" si="8"/>
        <v/>
      </c>
      <c r="Q11" s="102" t="s">
        <v>28</v>
      </c>
      <c r="R11" s="102" t="s">
        <v>36</v>
      </c>
      <c r="S11" s="130" t="s">
        <v>41</v>
      </c>
    </row>
    <row r="12" spans="1:19" ht="19.149999999999999" customHeight="1">
      <c r="A12" s="150"/>
      <c r="B12" s="155"/>
      <c r="C12" s="102">
        <v>7</v>
      </c>
      <c r="D12" s="103" t="s">
        <v>49</v>
      </c>
      <c r="E12" s="40" t="s">
        <v>50</v>
      </c>
      <c r="F12" s="104" t="s">
        <v>48</v>
      </c>
      <c r="G12" s="105"/>
      <c r="H12" s="106">
        <f t="shared" si="2"/>
        <v>2</v>
      </c>
      <c r="I12" s="118">
        <f t="shared" si="0"/>
        <v>36</v>
      </c>
      <c r="J12" s="104">
        <v>36</v>
      </c>
      <c r="K12" s="104">
        <v>0</v>
      </c>
      <c r="L12" s="120">
        <v>1</v>
      </c>
      <c r="M12" s="119">
        <f t="shared" si="4"/>
        <v>1</v>
      </c>
      <c r="N12" s="119" t="str">
        <f t="shared" ref="N12:P12" si="9">IF($L12=N$3,(IF(OR($F12="A",$G12="√"),$I12/N$5,$J12/N$5)),"")</f>
        <v/>
      </c>
      <c r="O12" s="119" t="str">
        <f t="shared" ref="O12:O17" si="10">IF($L12=O$3,(IF(OR($F12="A",$G12="√"),$I12/O$5,$J12/O$5)),"")</f>
        <v/>
      </c>
      <c r="P12" s="119" t="str">
        <f t="shared" si="9"/>
        <v/>
      </c>
      <c r="Q12" s="102" t="s">
        <v>28</v>
      </c>
      <c r="R12" s="102" t="s">
        <v>40</v>
      </c>
      <c r="S12" s="130" t="s">
        <v>41</v>
      </c>
    </row>
    <row r="13" spans="1:19" ht="19.149999999999999" customHeight="1">
      <c r="A13" s="150"/>
      <c r="B13" s="155"/>
      <c r="C13" s="102">
        <v>8</v>
      </c>
      <c r="D13" s="103" t="s">
        <v>51</v>
      </c>
      <c r="E13" s="40" t="s">
        <v>52</v>
      </c>
      <c r="F13" s="104" t="s">
        <v>48</v>
      </c>
      <c r="G13" s="105"/>
      <c r="H13" s="106">
        <f t="shared" si="2"/>
        <v>1</v>
      </c>
      <c r="I13" s="118">
        <f t="shared" si="0"/>
        <v>18</v>
      </c>
      <c r="J13" s="104">
        <v>18</v>
      </c>
      <c r="K13" s="104">
        <v>0</v>
      </c>
      <c r="L13" s="105">
        <v>1</v>
      </c>
      <c r="M13" s="119">
        <f t="shared" si="4"/>
        <v>0.5</v>
      </c>
      <c r="N13" s="119" t="str">
        <f t="shared" ref="N13:P13" si="11">IF($L13=N$3,(IF(OR($F13="A",$G13="√"),$I13/N$5,$J13/N$5)),"")</f>
        <v/>
      </c>
      <c r="O13" s="119" t="str">
        <f t="shared" si="10"/>
        <v/>
      </c>
      <c r="P13" s="119" t="str">
        <f t="shared" si="11"/>
        <v/>
      </c>
      <c r="Q13" s="102" t="s">
        <v>28</v>
      </c>
      <c r="R13" s="102" t="s">
        <v>40</v>
      </c>
      <c r="S13" s="130" t="s">
        <v>41</v>
      </c>
    </row>
    <row r="14" spans="1:19" ht="19.149999999999999" customHeight="1">
      <c r="A14" s="150"/>
      <c r="B14" s="155"/>
      <c r="C14" s="102">
        <v>9</v>
      </c>
      <c r="D14" s="107" t="s">
        <v>31</v>
      </c>
      <c r="E14" s="40" t="s">
        <v>53</v>
      </c>
      <c r="F14" s="104" t="s">
        <v>33</v>
      </c>
      <c r="G14" s="105" t="s">
        <v>34</v>
      </c>
      <c r="H14" s="106">
        <f t="shared" si="2"/>
        <v>2</v>
      </c>
      <c r="I14" s="118">
        <f t="shared" si="0"/>
        <v>36</v>
      </c>
      <c r="J14" s="104">
        <v>18</v>
      </c>
      <c r="K14" s="104">
        <v>18</v>
      </c>
      <c r="L14" s="105">
        <v>1</v>
      </c>
      <c r="M14" s="119">
        <f t="shared" si="4"/>
        <v>1</v>
      </c>
      <c r="N14" s="119" t="str">
        <f t="shared" ref="N14:P14" si="12">IF($L14=N$3,(IF(OR($F14="A",$G14="√"),$I14/N$5,$J14/N$5)),"")</f>
        <v/>
      </c>
      <c r="O14" s="119"/>
      <c r="P14" s="119" t="str">
        <f t="shared" si="12"/>
        <v/>
      </c>
      <c r="Q14" s="102" t="s">
        <v>35</v>
      </c>
      <c r="R14" s="102" t="s">
        <v>36</v>
      </c>
      <c r="S14" s="130" t="s">
        <v>37</v>
      </c>
    </row>
    <row r="15" spans="1:19" ht="27" customHeight="1">
      <c r="A15" s="151"/>
      <c r="B15" s="156"/>
      <c r="C15" s="102">
        <v>10</v>
      </c>
      <c r="D15" s="107" t="s">
        <v>54</v>
      </c>
      <c r="E15" s="40" t="s">
        <v>55</v>
      </c>
      <c r="F15" s="104" t="s">
        <v>33</v>
      </c>
      <c r="G15" s="105" t="s">
        <v>34</v>
      </c>
      <c r="H15" s="106">
        <f t="shared" si="2"/>
        <v>4</v>
      </c>
      <c r="I15" s="118">
        <f t="shared" si="0"/>
        <v>72</v>
      </c>
      <c r="J15" s="104">
        <v>72</v>
      </c>
      <c r="K15" s="104">
        <v>0</v>
      </c>
      <c r="L15" s="104">
        <v>1</v>
      </c>
      <c r="M15" s="119">
        <f t="shared" si="4"/>
        <v>2</v>
      </c>
      <c r="N15" s="119" t="str">
        <f t="shared" ref="N15:P15" si="13">IF($L15=N$3,(IF(OR($F15="A",$G15="√"),$I15/N$5,$J15/N$5)),"")</f>
        <v/>
      </c>
      <c r="O15" s="119" t="str">
        <f t="shared" si="10"/>
        <v/>
      </c>
      <c r="P15" s="119" t="str">
        <f t="shared" si="13"/>
        <v/>
      </c>
      <c r="Q15" s="102" t="s">
        <v>35</v>
      </c>
      <c r="R15" s="102" t="s">
        <v>40</v>
      </c>
      <c r="S15" s="130" t="s">
        <v>41</v>
      </c>
    </row>
    <row r="16" spans="1:19" ht="20.100000000000001" customHeight="1">
      <c r="A16" s="151"/>
      <c r="B16" s="156"/>
      <c r="C16" s="102">
        <v>11</v>
      </c>
      <c r="D16" s="107" t="s">
        <v>56</v>
      </c>
      <c r="E16" s="40" t="s">
        <v>57</v>
      </c>
      <c r="F16" s="104" t="s">
        <v>48</v>
      </c>
      <c r="G16" s="105"/>
      <c r="H16" s="106">
        <f t="shared" si="2"/>
        <v>4</v>
      </c>
      <c r="I16" s="118">
        <f t="shared" si="0"/>
        <v>72</v>
      </c>
      <c r="J16" s="104">
        <v>72</v>
      </c>
      <c r="K16" s="104">
        <v>0</v>
      </c>
      <c r="L16" s="104">
        <v>1</v>
      </c>
      <c r="M16" s="119">
        <f t="shared" si="4"/>
        <v>2</v>
      </c>
      <c r="N16" s="119" t="str">
        <f>IF($L16=N$3,(IF(OR($F16="A",$G16="√"),$I16/N$5,$J16/N$5)),"")</f>
        <v/>
      </c>
      <c r="O16" s="119" t="str">
        <f t="shared" si="10"/>
        <v/>
      </c>
      <c r="P16" s="119" t="str">
        <f>IF($L16=P$3,(IF(OR($F16="A",$G16="√"),$I16/P$5,$J16/P$5)),"")</f>
        <v/>
      </c>
      <c r="Q16" s="102" t="s">
        <v>35</v>
      </c>
      <c r="R16" s="102" t="s">
        <v>36</v>
      </c>
      <c r="S16" s="130" t="s">
        <v>41</v>
      </c>
    </row>
    <row r="17" spans="1:19" ht="19.149999999999999" customHeight="1">
      <c r="A17" s="151"/>
      <c r="B17" s="156"/>
      <c r="C17" s="102">
        <v>12</v>
      </c>
      <c r="D17" s="103" t="s">
        <v>58</v>
      </c>
      <c r="E17" s="40" t="s">
        <v>59</v>
      </c>
      <c r="F17" s="104" t="s">
        <v>33</v>
      </c>
      <c r="G17" s="105" t="s">
        <v>34</v>
      </c>
      <c r="H17" s="106">
        <f t="shared" si="2"/>
        <v>4</v>
      </c>
      <c r="I17" s="118">
        <f t="shared" si="0"/>
        <v>72</v>
      </c>
      <c r="J17" s="104">
        <v>72</v>
      </c>
      <c r="K17" s="104">
        <v>0</v>
      </c>
      <c r="L17" s="121">
        <v>1</v>
      </c>
      <c r="M17" s="119">
        <f t="shared" si="4"/>
        <v>2</v>
      </c>
      <c r="N17" s="119" t="str">
        <f>IF($L17=N$3,(IF(OR($F17="A",$G17="√"),$I17/N$5,$J17/N$5)),"")</f>
        <v/>
      </c>
      <c r="O17" s="119" t="str">
        <f t="shared" si="10"/>
        <v/>
      </c>
      <c r="P17" s="119" t="str">
        <f>IF($L17=P$3,(IF(OR($F17="A",$G17="√"),$I17/P$5,$J17/P$5)),"")</f>
        <v/>
      </c>
      <c r="Q17" s="102" t="s">
        <v>35</v>
      </c>
      <c r="R17" s="102" t="s">
        <v>36</v>
      </c>
      <c r="S17" s="131" t="s">
        <v>41</v>
      </c>
    </row>
    <row r="18" spans="1:19" ht="19.149999999999999" customHeight="1">
      <c r="A18" s="151"/>
      <c r="B18" s="156"/>
      <c r="C18" s="102">
        <v>13</v>
      </c>
      <c r="D18" s="103" t="s">
        <v>60</v>
      </c>
      <c r="E18" s="40" t="s">
        <v>61</v>
      </c>
      <c r="F18" s="104" t="s">
        <v>26</v>
      </c>
      <c r="G18" s="105"/>
      <c r="H18" s="106">
        <v>1</v>
      </c>
      <c r="I18" s="118">
        <v>18</v>
      </c>
      <c r="J18" s="104">
        <v>18</v>
      </c>
      <c r="K18" s="104">
        <v>0</v>
      </c>
      <c r="L18" s="104">
        <v>1</v>
      </c>
      <c r="M18" s="119">
        <f t="shared" si="4"/>
        <v>0.5</v>
      </c>
      <c r="N18" s="119" t="str">
        <f>IF($L18=N$3,(IF(OR($F18="A",$G18="√"),$I18/N$5,$J18/N$5)),"")</f>
        <v/>
      </c>
      <c r="O18" s="119"/>
      <c r="P18" s="119" t="str">
        <f>IF($L18=P$3,(IF(OR($F18="A",$G18="√"),$I18/P$5,$J18/P$5)),"")</f>
        <v/>
      </c>
      <c r="Q18" s="102" t="s">
        <v>28</v>
      </c>
      <c r="R18" s="102" t="s">
        <v>36</v>
      </c>
      <c r="S18" s="131" t="s">
        <v>41</v>
      </c>
    </row>
    <row r="19" spans="1:19" ht="19.149999999999999" customHeight="1">
      <c r="A19" s="151"/>
      <c r="B19" s="156"/>
      <c r="C19" s="102">
        <v>14</v>
      </c>
      <c r="D19" s="103" t="s">
        <v>62</v>
      </c>
      <c r="E19" s="40" t="s">
        <v>63</v>
      </c>
      <c r="F19" s="104" t="s">
        <v>48</v>
      </c>
      <c r="G19" s="104"/>
      <c r="H19" s="106">
        <v>2</v>
      </c>
      <c r="I19" s="118">
        <v>40</v>
      </c>
      <c r="J19" s="104">
        <v>40</v>
      </c>
      <c r="K19" s="104">
        <v>0</v>
      </c>
      <c r="L19" s="108" t="s">
        <v>64</v>
      </c>
      <c r="M19" s="122" t="s">
        <v>34</v>
      </c>
      <c r="N19" s="122" t="s">
        <v>34</v>
      </c>
      <c r="O19" s="122" t="s">
        <v>34</v>
      </c>
      <c r="P19" s="119"/>
      <c r="Q19" s="102" t="s">
        <v>28</v>
      </c>
      <c r="R19" s="102" t="s">
        <v>40</v>
      </c>
      <c r="S19" s="131" t="s">
        <v>41</v>
      </c>
    </row>
    <row r="20" spans="1:19" ht="19.149999999999999" customHeight="1">
      <c r="A20" s="151"/>
      <c r="B20" s="156"/>
      <c r="C20" s="102">
        <v>15</v>
      </c>
      <c r="D20" s="104" t="s">
        <v>65</v>
      </c>
      <c r="E20" s="40" t="s">
        <v>66</v>
      </c>
      <c r="F20" s="104" t="s">
        <v>48</v>
      </c>
      <c r="G20" s="104"/>
      <c r="H20" s="104">
        <f t="shared" ref="H20:H22" si="14">I20/18</f>
        <v>4</v>
      </c>
      <c r="I20" s="118">
        <f t="shared" ref="I20:I22" si="15">J20+K20</f>
        <v>72</v>
      </c>
      <c r="J20" s="104">
        <v>72</v>
      </c>
      <c r="K20" s="104">
        <v>0</v>
      </c>
      <c r="L20" s="104">
        <v>2</v>
      </c>
      <c r="M20" s="119"/>
      <c r="N20" s="119">
        <f>I20/38</f>
        <v>1.8947368421052599</v>
      </c>
      <c r="O20" s="119"/>
      <c r="P20" s="119"/>
      <c r="Q20" s="102"/>
      <c r="R20" s="102" t="s">
        <v>36</v>
      </c>
      <c r="S20" s="131" t="s">
        <v>41</v>
      </c>
    </row>
    <row r="21" spans="1:19" ht="19.149999999999999" customHeight="1">
      <c r="A21" s="151"/>
      <c r="B21" s="156"/>
      <c r="C21" s="102">
        <v>16</v>
      </c>
      <c r="D21" s="104" t="s">
        <v>67</v>
      </c>
      <c r="E21" s="40" t="s">
        <v>68</v>
      </c>
      <c r="F21" s="104" t="s">
        <v>48</v>
      </c>
      <c r="G21" s="104"/>
      <c r="H21" s="104">
        <f t="shared" si="14"/>
        <v>4</v>
      </c>
      <c r="I21" s="118">
        <f t="shared" si="15"/>
        <v>72</v>
      </c>
      <c r="J21" s="104">
        <v>72</v>
      </c>
      <c r="K21" s="104">
        <v>0</v>
      </c>
      <c r="L21" s="104">
        <v>1</v>
      </c>
      <c r="M21" s="119">
        <f>I21/36</f>
        <v>2</v>
      </c>
      <c r="N21" s="119"/>
      <c r="O21" s="119"/>
      <c r="P21" s="119"/>
      <c r="Q21" s="102"/>
      <c r="R21" s="102" t="s">
        <v>36</v>
      </c>
      <c r="S21" s="131" t="s">
        <v>41</v>
      </c>
    </row>
    <row r="22" spans="1:19" ht="19.149999999999999" customHeight="1">
      <c r="A22" s="151"/>
      <c r="B22" s="156"/>
      <c r="C22" s="102">
        <v>17</v>
      </c>
      <c r="D22" s="104" t="s">
        <v>67</v>
      </c>
      <c r="E22" s="40" t="s">
        <v>69</v>
      </c>
      <c r="F22" s="104" t="s">
        <v>70</v>
      </c>
      <c r="G22" s="104"/>
      <c r="H22" s="104">
        <f t="shared" si="14"/>
        <v>2</v>
      </c>
      <c r="I22" s="118">
        <f t="shared" si="15"/>
        <v>36</v>
      </c>
      <c r="J22" s="104">
        <v>36</v>
      </c>
      <c r="K22" s="104">
        <v>0</v>
      </c>
      <c r="L22" s="104">
        <v>1</v>
      </c>
      <c r="M22" s="119">
        <f>I22/36</f>
        <v>1</v>
      </c>
      <c r="N22" s="119"/>
      <c r="O22" s="119"/>
      <c r="P22" s="119"/>
      <c r="Q22" s="102"/>
      <c r="R22" s="102" t="s">
        <v>36</v>
      </c>
      <c r="S22" s="131" t="s">
        <v>41</v>
      </c>
    </row>
    <row r="23" spans="1:19" ht="19.149999999999999" customHeight="1">
      <c r="A23" s="151"/>
      <c r="B23" s="156"/>
      <c r="C23" s="102">
        <v>18</v>
      </c>
      <c r="D23" s="108" t="s">
        <v>71</v>
      </c>
      <c r="E23" s="40" t="s">
        <v>72</v>
      </c>
      <c r="F23" s="104" t="s">
        <v>26</v>
      </c>
      <c r="G23" s="104"/>
      <c r="H23" s="104">
        <v>2</v>
      </c>
      <c r="I23" s="118">
        <v>30</v>
      </c>
      <c r="J23" s="104">
        <v>0</v>
      </c>
      <c r="K23" s="104">
        <v>30</v>
      </c>
      <c r="L23" s="104">
        <v>3</v>
      </c>
      <c r="M23" s="119"/>
      <c r="N23" s="119"/>
      <c r="O23" s="119">
        <f>I23/38</f>
        <v>0.78947368421052599</v>
      </c>
      <c r="P23" s="119"/>
      <c r="Q23" s="102"/>
      <c r="R23" s="102" t="s">
        <v>40</v>
      </c>
      <c r="S23" s="131" t="s">
        <v>30</v>
      </c>
    </row>
    <row r="24" spans="1:19" ht="19.149999999999999" customHeight="1">
      <c r="A24" s="151"/>
      <c r="B24" s="156"/>
      <c r="C24" s="173" t="s">
        <v>73</v>
      </c>
      <c r="D24" s="173"/>
      <c r="E24" s="173"/>
      <c r="F24" s="173"/>
      <c r="G24" s="173"/>
      <c r="H24" s="109">
        <f>SUM(H6:H23)</f>
        <v>43</v>
      </c>
      <c r="I24" s="123">
        <f>SUM(I6:I23)</f>
        <v>796</v>
      </c>
      <c r="J24" s="123">
        <f>SUM(J6:J23)</f>
        <v>670</v>
      </c>
      <c r="K24" s="123">
        <f>SUM(K6:K23)</f>
        <v>126</v>
      </c>
      <c r="L24" s="110"/>
      <c r="M24" s="119">
        <f>SUM(M6:M22)</f>
        <v>16.5</v>
      </c>
      <c r="N24" s="119">
        <f>SUM(N6:N23)</f>
        <v>1.8947368421052599</v>
      </c>
      <c r="O24" s="119">
        <f>SUM(O6:O23)</f>
        <v>0.78947368421052599</v>
      </c>
      <c r="P24" s="119">
        <f>SUM(P6:P19)</f>
        <v>0</v>
      </c>
      <c r="Q24" s="172"/>
      <c r="R24" s="172"/>
      <c r="S24" s="132"/>
    </row>
    <row r="25" spans="1:19" ht="19.149999999999999" customHeight="1">
      <c r="A25" s="151"/>
      <c r="B25" s="156" t="s">
        <v>74</v>
      </c>
      <c r="C25" s="108">
        <v>1</v>
      </c>
      <c r="D25" s="55" t="s">
        <v>75</v>
      </c>
      <c r="E25" s="40" t="s">
        <v>76</v>
      </c>
      <c r="F25" s="104" t="s">
        <v>48</v>
      </c>
      <c r="G25" s="110"/>
      <c r="H25" s="111">
        <f>I25/18</f>
        <v>2</v>
      </c>
      <c r="I25" s="118">
        <f t="shared" ref="I25:I28" si="16">J25+K25</f>
        <v>36</v>
      </c>
      <c r="J25" s="104">
        <v>36</v>
      </c>
      <c r="K25" s="104">
        <v>0</v>
      </c>
      <c r="L25" s="120">
        <v>2</v>
      </c>
      <c r="M25" s="119" t="str">
        <f>IF($L25=M$3,(IF(OR($F25="A",$G25="√"),$I25/M$5,$J25/M$5)),"")</f>
        <v/>
      </c>
      <c r="N25" s="119">
        <f>I25/38</f>
        <v>0.94736842105263197</v>
      </c>
      <c r="O25" s="119" t="str">
        <f>IF($L25=O$3,(IF(OR($F25="A",$G25="√"),$I25/O$5,$J25/O$5)),"")</f>
        <v/>
      </c>
      <c r="P25" s="119" t="str">
        <f>IF($L25=P$3,(IF(OR($F25="A",$G25="√"),$I25/P$5,$J25/P$5)),"")</f>
        <v/>
      </c>
      <c r="Q25" s="108" t="s">
        <v>28</v>
      </c>
      <c r="R25" s="102" t="s">
        <v>77</v>
      </c>
      <c r="S25" s="131" t="s">
        <v>41</v>
      </c>
    </row>
    <row r="26" spans="1:19" ht="19.149999999999999" customHeight="1">
      <c r="A26" s="151"/>
      <c r="B26" s="156"/>
      <c r="C26" s="108">
        <v>2</v>
      </c>
      <c r="D26" s="55" t="s">
        <v>75</v>
      </c>
      <c r="E26" s="40" t="s">
        <v>78</v>
      </c>
      <c r="F26" s="104" t="s">
        <v>48</v>
      </c>
      <c r="G26" s="110"/>
      <c r="H26" s="111">
        <f>I26/18</f>
        <v>2</v>
      </c>
      <c r="I26" s="123">
        <f t="shared" si="16"/>
        <v>36</v>
      </c>
      <c r="J26" s="57">
        <v>36</v>
      </c>
      <c r="K26" s="56">
        <v>0</v>
      </c>
      <c r="L26" s="120">
        <v>2</v>
      </c>
      <c r="M26" s="119" t="str">
        <f>IF($L26=M$3,(IF(OR($F26="A",$G26="√"),$I26/M$5,$J26/M$5)),"")</f>
        <v/>
      </c>
      <c r="N26" s="119">
        <f>I26/38</f>
        <v>0.94736842105263197</v>
      </c>
      <c r="O26" s="119" t="str">
        <f>IF($L26=O$3,(IF(OR($F26="A",$G26="√"),$I26/O$5,$J26/O$5)),"")</f>
        <v/>
      </c>
      <c r="P26" s="119" t="str">
        <f>IF($L26=P$3,(IF(OR($F26="A",$G26="√"),$I26/P$5,$J26/P$5)),"")</f>
        <v/>
      </c>
      <c r="Q26" s="108" t="s">
        <v>28</v>
      </c>
      <c r="R26" s="102" t="s">
        <v>77</v>
      </c>
      <c r="S26" s="131" t="s">
        <v>41</v>
      </c>
    </row>
    <row r="27" spans="1:19" ht="19.149999999999999" customHeight="1">
      <c r="A27" s="151"/>
      <c r="B27" s="156"/>
      <c r="C27" s="108">
        <v>3</v>
      </c>
      <c r="D27" s="55" t="s">
        <v>75</v>
      </c>
      <c r="E27" s="40" t="s">
        <v>79</v>
      </c>
      <c r="F27" s="104" t="s">
        <v>48</v>
      </c>
      <c r="G27" s="110"/>
      <c r="H27" s="111">
        <f>I27/18</f>
        <v>2</v>
      </c>
      <c r="I27" s="123">
        <f t="shared" si="16"/>
        <v>36</v>
      </c>
      <c r="J27" s="57">
        <v>36</v>
      </c>
      <c r="K27" s="56">
        <v>0</v>
      </c>
      <c r="L27" s="120">
        <v>3</v>
      </c>
      <c r="M27" s="119" t="str">
        <f>IF($L27=M$3,(IF(OR($F27="A",$G27="√"),$I27/M$5,$J27/M$5)),"")</f>
        <v/>
      </c>
      <c r="N27" s="119" t="str">
        <f>IF($L27=N$3,(IF(OR($F27="A",$G27="√"),$I27/N$5,$J27/N$5)),"")</f>
        <v/>
      </c>
      <c r="O27" s="119">
        <f>I27/38</f>
        <v>0.94736842105263197</v>
      </c>
      <c r="P27" s="119" t="str">
        <f>IF($L27=P$3,(IF(OR($F27="A",$G27="√"),$I27/P$5,$J27/P$5)),"")</f>
        <v/>
      </c>
      <c r="Q27" s="108" t="s">
        <v>28</v>
      </c>
      <c r="R27" s="102" t="s">
        <v>77</v>
      </c>
      <c r="S27" s="131" t="s">
        <v>41</v>
      </c>
    </row>
    <row r="28" spans="1:19" ht="19.149999999999999" customHeight="1">
      <c r="A28" s="151"/>
      <c r="B28" s="156"/>
      <c r="C28" s="108">
        <v>4</v>
      </c>
      <c r="D28" s="55" t="s">
        <v>75</v>
      </c>
      <c r="E28" s="40" t="s">
        <v>80</v>
      </c>
      <c r="F28" s="104" t="s">
        <v>48</v>
      </c>
      <c r="G28" s="110"/>
      <c r="H28" s="111">
        <f>I28/18</f>
        <v>2</v>
      </c>
      <c r="I28" s="123">
        <f t="shared" si="16"/>
        <v>36</v>
      </c>
      <c r="J28" s="57">
        <v>36</v>
      </c>
      <c r="K28" s="56">
        <v>0</v>
      </c>
      <c r="L28" s="120">
        <v>3</v>
      </c>
      <c r="M28" s="119" t="str">
        <f>IF($L28=M$3,(IF(OR($F28="A",$G28="√"),$I28/M$5,$J28/M$5)),"")</f>
        <v/>
      </c>
      <c r="N28" s="119" t="str">
        <f>IF($L28=N$3,(IF(OR($F28="A",$G28="√"),$I28/N$5,$J28/N$5)),"")</f>
        <v/>
      </c>
      <c r="O28" s="119">
        <f>I28/38</f>
        <v>0.94736842105263197</v>
      </c>
      <c r="P28" s="119" t="str">
        <f>IF($L28=P$3,(IF(OR($F28="A",$G28="√"),$I28/P$5,$J28/P$5)),"")</f>
        <v/>
      </c>
      <c r="Q28" s="108" t="s">
        <v>28</v>
      </c>
      <c r="R28" s="110" t="s">
        <v>77</v>
      </c>
      <c r="S28" s="131" t="s">
        <v>41</v>
      </c>
    </row>
    <row r="29" spans="1:19" ht="19.149999999999999" customHeight="1">
      <c r="A29" s="151"/>
      <c r="B29" s="156"/>
      <c r="C29" s="173" t="s">
        <v>73</v>
      </c>
      <c r="D29" s="173"/>
      <c r="E29" s="173"/>
      <c r="F29" s="173"/>
      <c r="G29" s="173"/>
      <c r="H29" s="109">
        <f t="shared" ref="H29:K29" si="17">SUM(H25:H28)</f>
        <v>8</v>
      </c>
      <c r="I29" s="123">
        <f t="shared" si="17"/>
        <v>144</v>
      </c>
      <c r="J29" s="123">
        <f t="shared" si="17"/>
        <v>144</v>
      </c>
      <c r="K29" s="123">
        <f t="shared" si="17"/>
        <v>0</v>
      </c>
      <c r="L29" s="56"/>
      <c r="M29" s="124">
        <f t="shared" ref="M29:P29" si="18">SUM(M25:M28)</f>
        <v>0</v>
      </c>
      <c r="N29" s="124">
        <f t="shared" si="18"/>
        <v>1.8947368421052599</v>
      </c>
      <c r="O29" s="124">
        <f t="shared" si="18"/>
        <v>1.8947368421052599</v>
      </c>
      <c r="P29" s="124">
        <f t="shared" si="18"/>
        <v>0</v>
      </c>
      <c r="Q29" s="172"/>
      <c r="R29" s="172"/>
      <c r="S29" s="132"/>
    </row>
    <row r="30" spans="1:19" ht="19.149999999999999" customHeight="1">
      <c r="A30" s="151"/>
      <c r="B30" s="173" t="s">
        <v>81</v>
      </c>
      <c r="C30" s="173"/>
      <c r="D30" s="173"/>
      <c r="E30" s="173"/>
      <c r="F30" s="173"/>
      <c r="G30" s="173"/>
      <c r="H30" s="112">
        <f t="shared" ref="H30:K30" si="19">H29+H24</f>
        <v>51</v>
      </c>
      <c r="I30" s="125">
        <f t="shared" si="19"/>
        <v>940</v>
      </c>
      <c r="J30" s="125">
        <f t="shared" si="19"/>
        <v>814</v>
      </c>
      <c r="K30" s="125">
        <f t="shared" si="19"/>
        <v>126</v>
      </c>
      <c r="L30" s="62"/>
      <c r="M30" s="126">
        <f t="shared" ref="M30:P30" si="20">M29+M24</f>
        <v>16.5</v>
      </c>
      <c r="N30" s="126">
        <f t="shared" si="20"/>
        <v>3.7894736842105301</v>
      </c>
      <c r="O30" s="126">
        <f t="shared" si="20"/>
        <v>2.6842105263157898</v>
      </c>
      <c r="P30" s="126">
        <f t="shared" si="20"/>
        <v>0</v>
      </c>
      <c r="Q30" s="174">
        <f>I30/M52</f>
        <v>0.33935018050541499</v>
      </c>
      <c r="R30" s="174"/>
      <c r="S30" s="132"/>
    </row>
    <row r="31" spans="1:19" ht="19.149999999999999" customHeight="1">
      <c r="A31" s="152" t="s">
        <v>82</v>
      </c>
      <c r="B31" s="157" t="s">
        <v>83</v>
      </c>
      <c r="C31" s="57">
        <v>1</v>
      </c>
      <c r="D31" s="55" t="s">
        <v>84</v>
      </c>
      <c r="E31" s="113" t="s">
        <v>85</v>
      </c>
      <c r="F31" s="40" t="s">
        <v>48</v>
      </c>
      <c r="G31" s="56"/>
      <c r="H31" s="111">
        <v>6</v>
      </c>
      <c r="I31" s="109">
        <f t="shared" ref="I31:I41" si="21">J31+K31</f>
        <v>96</v>
      </c>
      <c r="J31" s="56">
        <v>96</v>
      </c>
      <c r="K31" s="56">
        <v>0</v>
      </c>
      <c r="L31" s="56">
        <v>1</v>
      </c>
      <c r="M31" s="127">
        <f>I31/36</f>
        <v>2.6666666666666701</v>
      </c>
      <c r="N31" s="127" t="str">
        <f t="shared" ref="N31:P31" si="22">IF($L31=N$3,(IF(OR($F31="A",$G31="√"),$I31/N$5,$J31/N$5)),"")</f>
        <v/>
      </c>
      <c r="O31" s="127" t="str">
        <f t="shared" si="22"/>
        <v/>
      </c>
      <c r="P31" s="127" t="str">
        <f t="shared" si="22"/>
        <v/>
      </c>
      <c r="Q31" s="104" t="s">
        <v>35</v>
      </c>
      <c r="R31" s="102" t="s">
        <v>362</v>
      </c>
      <c r="S31" s="131" t="s">
        <v>41</v>
      </c>
    </row>
    <row r="32" spans="1:19" ht="19.149999999999999" customHeight="1">
      <c r="A32" s="153"/>
      <c r="B32" s="158"/>
      <c r="C32" s="57">
        <v>2</v>
      </c>
      <c r="D32" s="60" t="s">
        <v>87</v>
      </c>
      <c r="E32" s="113" t="s">
        <v>88</v>
      </c>
      <c r="F32" s="40" t="s">
        <v>48</v>
      </c>
      <c r="G32" s="56"/>
      <c r="H32" s="111">
        <v>6</v>
      </c>
      <c r="I32" s="109">
        <f t="shared" si="21"/>
        <v>96</v>
      </c>
      <c r="J32" s="56">
        <v>96</v>
      </c>
      <c r="K32" s="56">
        <v>0</v>
      </c>
      <c r="L32" s="56">
        <v>1</v>
      </c>
      <c r="M32" s="127">
        <f>I32/36</f>
        <v>2.6666666666666701</v>
      </c>
      <c r="N32" s="127" t="str">
        <f t="shared" ref="N32:P32" si="23">IF($L32=N$3,(IF(OR($F32="A",$G32="√"),$I32/N$5,$J32/N$5)),"")</f>
        <v/>
      </c>
      <c r="O32" s="127" t="str">
        <f t="shared" si="23"/>
        <v/>
      </c>
      <c r="P32" s="127" t="str">
        <f t="shared" si="23"/>
        <v/>
      </c>
      <c r="Q32" s="104" t="s">
        <v>35</v>
      </c>
      <c r="R32" s="102" t="s">
        <v>362</v>
      </c>
      <c r="S32" s="131" t="s">
        <v>41</v>
      </c>
    </row>
    <row r="33" spans="1:19" ht="19.149999999999999" customHeight="1">
      <c r="A33" s="153"/>
      <c r="B33" s="158"/>
      <c r="C33" s="57">
        <v>3</v>
      </c>
      <c r="D33" s="60" t="s">
        <v>89</v>
      </c>
      <c r="E33" s="113" t="s">
        <v>90</v>
      </c>
      <c r="F33" s="40" t="s">
        <v>70</v>
      </c>
      <c r="G33" s="56"/>
      <c r="H33" s="111">
        <f t="shared" ref="H33:H35" si="24">I33/18</f>
        <v>3</v>
      </c>
      <c r="I33" s="109">
        <f t="shared" si="21"/>
        <v>54</v>
      </c>
      <c r="J33" s="56">
        <v>54</v>
      </c>
      <c r="K33" s="56">
        <v>0</v>
      </c>
      <c r="L33" s="56">
        <v>2</v>
      </c>
      <c r="M33" s="127" t="str">
        <f t="shared" ref="M33:P33" si="25">IF($L33=M$3,(IF(OR($F33="A",$G33="√"),$I33/M$5,$J33/M$5)),"")</f>
        <v/>
      </c>
      <c r="N33" s="127">
        <f>I33/38</f>
        <v>1.42105263157895</v>
      </c>
      <c r="O33" s="127" t="str">
        <f t="shared" si="25"/>
        <v/>
      </c>
      <c r="P33" s="127" t="str">
        <f t="shared" si="25"/>
        <v/>
      </c>
      <c r="Q33" s="104" t="s">
        <v>35</v>
      </c>
      <c r="R33" s="102" t="s">
        <v>362</v>
      </c>
      <c r="S33" s="131" t="s">
        <v>41</v>
      </c>
    </row>
    <row r="34" spans="1:19" ht="19.149999999999999" customHeight="1">
      <c r="A34" s="153"/>
      <c r="B34" s="158"/>
      <c r="C34" s="57">
        <v>4</v>
      </c>
      <c r="D34" s="60" t="s">
        <v>91</v>
      </c>
      <c r="E34" s="113" t="s">
        <v>92</v>
      </c>
      <c r="F34" s="40" t="s">
        <v>70</v>
      </c>
      <c r="G34" s="56"/>
      <c r="H34" s="111">
        <f t="shared" si="24"/>
        <v>3</v>
      </c>
      <c r="I34" s="109">
        <f t="shared" si="21"/>
        <v>54</v>
      </c>
      <c r="J34" s="56">
        <v>54</v>
      </c>
      <c r="K34" s="56">
        <v>0</v>
      </c>
      <c r="L34" s="56">
        <v>3</v>
      </c>
      <c r="M34" s="127" t="str">
        <f t="shared" ref="M34:P34" si="26">IF($L34=M$3,(IF(OR($F34="A",$G34="√"),$I34/M$5,$J34/M$5)),"")</f>
        <v/>
      </c>
      <c r="N34" s="127" t="str">
        <f t="shared" si="26"/>
        <v/>
      </c>
      <c r="O34" s="127">
        <f>I34/38</f>
        <v>1.42105263157895</v>
      </c>
      <c r="P34" s="127" t="str">
        <f t="shared" si="26"/>
        <v/>
      </c>
      <c r="Q34" s="133" t="s">
        <v>28</v>
      </c>
      <c r="R34" s="102" t="s">
        <v>362</v>
      </c>
      <c r="S34" s="131" t="s">
        <v>30</v>
      </c>
    </row>
    <row r="35" spans="1:19" ht="19.149999999999999" customHeight="1">
      <c r="A35" s="153"/>
      <c r="B35" s="158"/>
      <c r="C35" s="57">
        <v>5</v>
      </c>
      <c r="D35" s="60" t="s">
        <v>93</v>
      </c>
      <c r="E35" s="113" t="s">
        <v>94</v>
      </c>
      <c r="F35" s="40" t="s">
        <v>95</v>
      </c>
      <c r="G35" s="56" t="s">
        <v>34</v>
      </c>
      <c r="H35" s="111">
        <f t="shared" si="24"/>
        <v>3</v>
      </c>
      <c r="I35" s="109">
        <f t="shared" si="21"/>
        <v>54</v>
      </c>
      <c r="J35" s="56">
        <v>0</v>
      </c>
      <c r="K35" s="56">
        <v>54</v>
      </c>
      <c r="L35" s="56">
        <v>1</v>
      </c>
      <c r="M35" s="127">
        <f>I35/36</f>
        <v>1.5</v>
      </c>
      <c r="N35" s="127" t="str">
        <f t="shared" ref="N35:P35" si="27">IF($L35=N$3,(IF(OR($F35="A",$G35="√"),$I35/N$5,$J35/N$5)),"")</f>
        <v/>
      </c>
      <c r="O35" s="124"/>
      <c r="P35" s="127" t="str">
        <f t="shared" si="27"/>
        <v/>
      </c>
      <c r="Q35" s="104" t="s">
        <v>35</v>
      </c>
      <c r="R35" s="102" t="s">
        <v>362</v>
      </c>
      <c r="S35" s="131" t="s">
        <v>30</v>
      </c>
    </row>
    <row r="36" spans="1:19" ht="19.149999999999999" customHeight="1">
      <c r="A36" s="153"/>
      <c r="B36" s="158"/>
      <c r="C36" s="57">
        <v>6</v>
      </c>
      <c r="D36" s="55" t="s">
        <v>96</v>
      </c>
      <c r="E36" s="113" t="s">
        <v>97</v>
      </c>
      <c r="F36" s="40" t="s">
        <v>26</v>
      </c>
      <c r="G36" s="56"/>
      <c r="H36" s="111">
        <v>4</v>
      </c>
      <c r="I36" s="109">
        <f t="shared" si="21"/>
        <v>120</v>
      </c>
      <c r="J36" s="57">
        <v>0</v>
      </c>
      <c r="K36" s="57">
        <v>120</v>
      </c>
      <c r="L36" s="56">
        <v>2</v>
      </c>
      <c r="M36" s="127" t="str">
        <f t="shared" ref="M36:P36" si="28">IF($L36=M$3,(IF(OR($F36="A",$G36="√"),$I36/M$5,$J36/M$5)),"")</f>
        <v/>
      </c>
      <c r="N36" s="127">
        <f>I36/38</f>
        <v>3.1578947368421102</v>
      </c>
      <c r="O36" s="127" t="str">
        <f t="shared" si="28"/>
        <v/>
      </c>
      <c r="P36" s="127" t="str">
        <f t="shared" si="28"/>
        <v/>
      </c>
      <c r="Q36" s="104" t="s">
        <v>35</v>
      </c>
      <c r="R36" s="102" t="s">
        <v>362</v>
      </c>
      <c r="S36" s="131" t="s">
        <v>30</v>
      </c>
    </row>
    <row r="37" spans="1:19" ht="19.149999999999999" customHeight="1">
      <c r="A37" s="153"/>
      <c r="B37" s="158"/>
      <c r="C37" s="57">
        <v>7</v>
      </c>
      <c r="D37" s="55" t="s">
        <v>369</v>
      </c>
      <c r="E37" s="113" t="s">
        <v>99</v>
      </c>
      <c r="F37" s="40" t="s">
        <v>33</v>
      </c>
      <c r="G37" s="56" t="s">
        <v>34</v>
      </c>
      <c r="H37" s="111">
        <f t="shared" ref="H37:H39" si="29">I37/18</f>
        <v>6</v>
      </c>
      <c r="I37" s="109">
        <f t="shared" si="21"/>
        <v>108</v>
      </c>
      <c r="J37" s="57">
        <v>0</v>
      </c>
      <c r="K37" s="57">
        <v>108</v>
      </c>
      <c r="L37" s="56">
        <v>3</v>
      </c>
      <c r="M37" s="127" t="str">
        <f t="shared" ref="M37:P37" si="30">IF($L37=M$3,(IF(OR($F37="A",$G37="√"),$I37/M$5,$J37/M$5)),"")</f>
        <v/>
      </c>
      <c r="N37" s="127" t="str">
        <f t="shared" si="30"/>
        <v/>
      </c>
      <c r="O37" s="124">
        <f>I37/38</f>
        <v>2.8421052631578898</v>
      </c>
      <c r="P37" s="124" t="str">
        <f t="shared" si="30"/>
        <v/>
      </c>
      <c r="Q37" s="104" t="s">
        <v>35</v>
      </c>
      <c r="R37" s="102" t="s">
        <v>86</v>
      </c>
      <c r="S37" s="131" t="s">
        <v>30</v>
      </c>
    </row>
    <row r="38" spans="1:19" ht="19.149999999999999" customHeight="1">
      <c r="A38" s="153"/>
      <c r="B38" s="158"/>
      <c r="C38" s="57">
        <v>8</v>
      </c>
      <c r="D38" s="55" t="s">
        <v>363</v>
      </c>
      <c r="E38" s="113" t="s">
        <v>101</v>
      </c>
      <c r="F38" s="40" t="s">
        <v>33</v>
      </c>
      <c r="G38" s="56" t="s">
        <v>34</v>
      </c>
      <c r="H38" s="111">
        <f t="shared" si="29"/>
        <v>6</v>
      </c>
      <c r="I38" s="109">
        <f t="shared" si="21"/>
        <v>108</v>
      </c>
      <c r="J38" s="57">
        <v>0</v>
      </c>
      <c r="K38" s="57">
        <v>108</v>
      </c>
      <c r="L38" s="56">
        <v>3</v>
      </c>
      <c r="M38" s="127" t="str">
        <f t="shared" ref="M38:P38" si="31">IF($L38=M$3,(IF(OR($F38="A",$G38="√"),$I38/M$5,$J38/M$5)),"")</f>
        <v/>
      </c>
      <c r="N38" s="127" t="str">
        <f t="shared" si="31"/>
        <v/>
      </c>
      <c r="O38" s="124">
        <f>I38/38</f>
        <v>2.8421052631578898</v>
      </c>
      <c r="P38" s="127" t="str">
        <f t="shared" si="31"/>
        <v/>
      </c>
      <c r="Q38" s="104" t="s">
        <v>35</v>
      </c>
      <c r="R38" s="102" t="s">
        <v>86</v>
      </c>
      <c r="S38" s="131" t="s">
        <v>30</v>
      </c>
    </row>
    <row r="39" spans="1:19" ht="19.149999999999999" customHeight="1">
      <c r="A39" s="153"/>
      <c r="B39" s="158"/>
      <c r="C39" s="57">
        <v>9</v>
      </c>
      <c r="D39" s="55" t="s">
        <v>364</v>
      </c>
      <c r="E39" s="113" t="s">
        <v>103</v>
      </c>
      <c r="F39" s="40" t="s">
        <v>33</v>
      </c>
      <c r="G39" s="56" t="s">
        <v>34</v>
      </c>
      <c r="H39" s="111">
        <f t="shared" si="29"/>
        <v>6</v>
      </c>
      <c r="I39" s="109">
        <f t="shared" si="21"/>
        <v>108</v>
      </c>
      <c r="J39" s="57">
        <v>0</v>
      </c>
      <c r="K39" s="57">
        <v>108</v>
      </c>
      <c r="L39" s="56">
        <v>2</v>
      </c>
      <c r="M39" s="127"/>
      <c r="N39" s="127">
        <f>I39/38</f>
        <v>2.8421052631578898</v>
      </c>
      <c r="O39" s="127"/>
      <c r="P39" s="127" t="str">
        <f>IF($L39=P$3,(IF(OR($F39="A",$G39="√"),$I39/P$5,$J39/P$5)),"")</f>
        <v/>
      </c>
      <c r="Q39" s="104" t="s">
        <v>35</v>
      </c>
      <c r="R39" s="102" t="s">
        <v>86</v>
      </c>
      <c r="S39" s="131" t="s">
        <v>30</v>
      </c>
    </row>
    <row r="40" spans="1:19" ht="19.149999999999999" customHeight="1">
      <c r="A40" s="153"/>
      <c r="B40" s="158"/>
      <c r="C40" s="57">
        <v>10</v>
      </c>
      <c r="D40" s="55" t="s">
        <v>365</v>
      </c>
      <c r="E40" s="114" t="s">
        <v>104</v>
      </c>
      <c r="F40" s="57" t="s">
        <v>33</v>
      </c>
      <c r="G40" s="56" t="s">
        <v>34</v>
      </c>
      <c r="H40" s="106">
        <v>6</v>
      </c>
      <c r="I40" s="109">
        <f t="shared" si="21"/>
        <v>108</v>
      </c>
      <c r="J40" s="56">
        <v>0</v>
      </c>
      <c r="K40" s="56">
        <v>108</v>
      </c>
      <c r="L40" s="56">
        <v>4</v>
      </c>
      <c r="M40" s="124" t="str">
        <f t="shared" ref="M40:O40" si="32">IF($L40=M$3,(IF(OR($F40="A",$G40="√"),$I40/M$5,$J40/M$5)),"")</f>
        <v/>
      </c>
      <c r="N40" s="127" t="str">
        <f t="shared" si="32"/>
        <v/>
      </c>
      <c r="O40" s="124" t="str">
        <f t="shared" si="32"/>
        <v/>
      </c>
      <c r="P40" s="124">
        <f>I40/12</f>
        <v>9</v>
      </c>
      <c r="Q40" s="104" t="s">
        <v>28</v>
      </c>
      <c r="R40" s="102" t="s">
        <v>86</v>
      </c>
      <c r="S40" s="131" t="s">
        <v>30</v>
      </c>
    </row>
    <row r="41" spans="1:19" ht="19.149999999999999" customHeight="1">
      <c r="A41" s="153"/>
      <c r="B41" s="158"/>
      <c r="C41" s="57">
        <v>11</v>
      </c>
      <c r="D41" s="55" t="s">
        <v>366</v>
      </c>
      <c r="E41" s="114" t="s">
        <v>105</v>
      </c>
      <c r="F41" s="57" t="s">
        <v>26</v>
      </c>
      <c r="G41" s="56"/>
      <c r="H41" s="106">
        <v>26</v>
      </c>
      <c r="I41" s="109">
        <f t="shared" si="21"/>
        <v>780</v>
      </c>
      <c r="J41" s="56">
        <v>0</v>
      </c>
      <c r="K41" s="56">
        <v>780</v>
      </c>
      <c r="L41" s="128" t="s">
        <v>106</v>
      </c>
      <c r="M41" s="124" t="str">
        <f t="shared" ref="M41:O41" si="33">IF($L41=M$3,(IF(OR($F41="A",$G41="√"),$I41/M$5,$J41/M$5)),"")</f>
        <v/>
      </c>
      <c r="N41" s="127" t="str">
        <f t="shared" si="33"/>
        <v/>
      </c>
      <c r="O41" s="124" t="str">
        <f t="shared" si="33"/>
        <v/>
      </c>
      <c r="P41" s="124" t="s">
        <v>107</v>
      </c>
      <c r="Q41" s="133" t="s">
        <v>28</v>
      </c>
      <c r="R41" s="102" t="s">
        <v>86</v>
      </c>
      <c r="S41" s="130"/>
    </row>
    <row r="42" spans="1:19" ht="15" customHeight="1">
      <c r="A42" s="153"/>
      <c r="B42" s="159"/>
      <c r="C42" s="171" t="s">
        <v>73</v>
      </c>
      <c r="D42" s="171"/>
      <c r="E42" s="171"/>
      <c r="F42" s="171"/>
      <c r="G42" s="171"/>
      <c r="H42" s="109">
        <f>SUM(H31:H41)</f>
        <v>75</v>
      </c>
      <c r="I42" s="123">
        <f>SUM(I31:I41)</f>
        <v>1686</v>
      </c>
      <c r="J42" s="123">
        <f>SUM(J31:J41)</f>
        <v>300</v>
      </c>
      <c r="K42" s="123">
        <f>SUM(K31:K41)</f>
        <v>1386</v>
      </c>
      <c r="L42" s="110"/>
      <c r="M42" s="124">
        <f>SUM(M31:M41)</f>
        <v>6.8333333333333304</v>
      </c>
      <c r="N42" s="124">
        <f>SUM(N31:N41)</f>
        <v>7.4210526315789496</v>
      </c>
      <c r="O42" s="124">
        <f>SUM(O31:O41)</f>
        <v>7.1052631578947398</v>
      </c>
      <c r="P42" s="124">
        <f>SUM(P31:P41)</f>
        <v>9</v>
      </c>
      <c r="Q42" s="172"/>
      <c r="R42" s="172"/>
      <c r="S42" s="134"/>
    </row>
    <row r="43" spans="1:19" ht="19.149999999999999" customHeight="1">
      <c r="A43" s="153"/>
      <c r="B43" s="160" t="s">
        <v>108</v>
      </c>
      <c r="C43" s="56">
        <v>1</v>
      </c>
      <c r="D43" s="55" t="s">
        <v>109</v>
      </c>
      <c r="E43" s="113" t="s">
        <v>110</v>
      </c>
      <c r="F43" s="57" t="s">
        <v>95</v>
      </c>
      <c r="G43" s="56" t="s">
        <v>34</v>
      </c>
      <c r="H43" s="63">
        <v>2</v>
      </c>
      <c r="I43" s="109">
        <f t="shared" ref="I43:I46" si="34">J43+K43</f>
        <v>36</v>
      </c>
      <c r="J43" s="88">
        <v>36</v>
      </c>
      <c r="K43" s="88">
        <v>0</v>
      </c>
      <c r="L43" s="104">
        <v>1</v>
      </c>
      <c r="M43" s="124">
        <f>I43/36</f>
        <v>1</v>
      </c>
      <c r="N43" s="124" t="str">
        <f>IF($L43=N$3,(IF(OR($F43="A",$G43="√"),$I43/N$5,$J43/N$5)),"")</f>
        <v/>
      </c>
      <c r="O43" s="124"/>
      <c r="P43" s="124"/>
      <c r="Q43" s="104" t="s">
        <v>28</v>
      </c>
      <c r="R43" s="110" t="s">
        <v>86</v>
      </c>
      <c r="S43" s="135" t="s">
        <v>41</v>
      </c>
    </row>
    <row r="44" spans="1:19" ht="19.149999999999999" customHeight="1">
      <c r="A44" s="153"/>
      <c r="B44" s="160"/>
      <c r="C44" s="56">
        <v>2</v>
      </c>
      <c r="D44" s="55" t="s">
        <v>367</v>
      </c>
      <c r="E44" s="113" t="s">
        <v>112</v>
      </c>
      <c r="F44" s="57" t="s">
        <v>95</v>
      </c>
      <c r="G44" s="56" t="s">
        <v>34</v>
      </c>
      <c r="H44" s="63">
        <f t="shared" ref="H44:H46" si="35">I44/18</f>
        <v>2</v>
      </c>
      <c r="I44" s="109">
        <f t="shared" si="34"/>
        <v>36</v>
      </c>
      <c r="J44" s="88">
        <v>36</v>
      </c>
      <c r="K44" s="88">
        <v>0</v>
      </c>
      <c r="L44" s="104">
        <v>1</v>
      </c>
      <c r="M44" s="124">
        <f>I44/36</f>
        <v>1</v>
      </c>
      <c r="N44" s="124" t="str">
        <f t="shared" ref="N44:P44" si="36">IF($L44=N$3,(IF(OR($F44="A",$G44="√"),$I44/N$5,$J44/N$5)),"")</f>
        <v/>
      </c>
      <c r="O44" s="124" t="str">
        <f t="shared" si="36"/>
        <v/>
      </c>
      <c r="P44" s="124" t="str">
        <f t="shared" si="36"/>
        <v/>
      </c>
      <c r="Q44" s="104" t="s">
        <v>28</v>
      </c>
      <c r="R44" s="110" t="s">
        <v>86</v>
      </c>
      <c r="S44" s="135" t="s">
        <v>41</v>
      </c>
    </row>
    <row r="45" spans="1:19" ht="19.149999999999999" customHeight="1">
      <c r="A45" s="153"/>
      <c r="B45" s="160"/>
      <c r="C45" s="56">
        <v>3</v>
      </c>
      <c r="D45" s="55" t="s">
        <v>368</v>
      </c>
      <c r="E45" s="113" t="s">
        <v>114</v>
      </c>
      <c r="F45" s="57" t="s">
        <v>95</v>
      </c>
      <c r="G45" s="56" t="s">
        <v>34</v>
      </c>
      <c r="H45" s="63">
        <f t="shared" si="35"/>
        <v>2</v>
      </c>
      <c r="I45" s="109">
        <f t="shared" si="34"/>
        <v>36</v>
      </c>
      <c r="J45" s="88">
        <v>36</v>
      </c>
      <c r="K45" s="88">
        <v>0</v>
      </c>
      <c r="L45" s="104">
        <v>2</v>
      </c>
      <c r="M45" s="124"/>
      <c r="N45" s="124">
        <f>I45/38</f>
        <v>0.94736842105263197</v>
      </c>
      <c r="O45" s="124"/>
      <c r="P45" s="124"/>
      <c r="Q45" s="104" t="s">
        <v>28</v>
      </c>
      <c r="R45" s="110" t="s">
        <v>86</v>
      </c>
      <c r="S45" s="135" t="s">
        <v>41</v>
      </c>
    </row>
    <row r="46" spans="1:19" ht="19.149999999999999" customHeight="1">
      <c r="A46" s="153"/>
      <c r="B46" s="160"/>
      <c r="C46" s="56">
        <v>4</v>
      </c>
      <c r="D46" s="64" t="s">
        <v>115</v>
      </c>
      <c r="E46" s="40" t="s">
        <v>116</v>
      </c>
      <c r="F46" s="57" t="s">
        <v>95</v>
      </c>
      <c r="G46" s="56" t="s">
        <v>34</v>
      </c>
      <c r="H46" s="65">
        <f t="shared" si="35"/>
        <v>2</v>
      </c>
      <c r="I46" s="109">
        <f t="shared" si="34"/>
        <v>36</v>
      </c>
      <c r="J46" s="89">
        <v>36</v>
      </c>
      <c r="K46" s="89">
        <v>0</v>
      </c>
      <c r="L46" s="104">
        <v>2</v>
      </c>
      <c r="M46" s="124"/>
      <c r="N46" s="124">
        <f>I46/38</f>
        <v>0.94736842105263197</v>
      </c>
      <c r="O46" s="124" t="str">
        <f t="shared" ref="O46:P46" si="37">IF($L46=O$3,(IF(OR($F46="A",$G46="√"),$I46/O$5,$J46/O$5)),"")</f>
        <v/>
      </c>
      <c r="P46" s="124" t="str">
        <f t="shared" si="37"/>
        <v/>
      </c>
      <c r="Q46" s="104" t="s">
        <v>28</v>
      </c>
      <c r="R46" s="110" t="s">
        <v>86</v>
      </c>
      <c r="S46" s="135" t="s">
        <v>41</v>
      </c>
    </row>
    <row r="47" spans="1:19" ht="15.75" customHeight="1">
      <c r="A47" s="153"/>
      <c r="B47" s="160"/>
      <c r="C47" s="171" t="s">
        <v>73</v>
      </c>
      <c r="D47" s="171"/>
      <c r="E47" s="171"/>
      <c r="F47" s="171"/>
      <c r="G47" s="171"/>
      <c r="H47" s="109">
        <f t="shared" ref="H47:K47" si="38">SUM(H43:H46)</f>
        <v>8</v>
      </c>
      <c r="I47" s="123">
        <f t="shared" si="38"/>
        <v>144</v>
      </c>
      <c r="J47" s="123">
        <f t="shared" si="38"/>
        <v>144</v>
      </c>
      <c r="K47" s="123">
        <f t="shared" si="38"/>
        <v>0</v>
      </c>
      <c r="L47" s="110"/>
      <c r="M47" s="124">
        <f t="shared" ref="M47:P47" si="39">SUM(M43:M46)</f>
        <v>2</v>
      </c>
      <c r="N47" s="124">
        <f t="shared" si="39"/>
        <v>1.8947368421052599</v>
      </c>
      <c r="O47" s="124">
        <f t="shared" si="39"/>
        <v>0</v>
      </c>
      <c r="P47" s="124">
        <f t="shared" si="39"/>
        <v>0</v>
      </c>
      <c r="Q47" s="172"/>
      <c r="R47" s="172"/>
      <c r="S47" s="135"/>
    </row>
    <row r="48" spans="1:19" ht="14.25" customHeight="1">
      <c r="A48" s="154"/>
      <c r="B48" s="173" t="s">
        <v>117</v>
      </c>
      <c r="C48" s="173"/>
      <c r="D48" s="173"/>
      <c r="E48" s="173"/>
      <c r="F48" s="173"/>
      <c r="G48" s="173"/>
      <c r="H48" s="112">
        <f t="shared" ref="H48:P48" si="40">H47+H42</f>
        <v>83</v>
      </c>
      <c r="I48" s="125">
        <f t="shared" si="40"/>
        <v>1830</v>
      </c>
      <c r="J48" s="125">
        <f t="shared" si="40"/>
        <v>444</v>
      </c>
      <c r="K48" s="125">
        <f t="shared" si="40"/>
        <v>1386</v>
      </c>
      <c r="L48" s="125">
        <f t="shared" si="40"/>
        <v>0</v>
      </c>
      <c r="M48" s="126">
        <f>M47+M42+M30</f>
        <v>25.3333333333333</v>
      </c>
      <c r="N48" s="126">
        <f>N47+N42+N30</f>
        <v>13.105263157894701</v>
      </c>
      <c r="O48" s="126">
        <f>O42+O30</f>
        <v>9.7894736842105292</v>
      </c>
      <c r="P48" s="126">
        <f t="shared" si="40"/>
        <v>9</v>
      </c>
      <c r="Q48" s="174">
        <f>I48/M52</f>
        <v>0.66064981949458501</v>
      </c>
      <c r="R48" s="174"/>
      <c r="S48" s="136"/>
    </row>
    <row r="49" spans="1:19" ht="13.5" customHeight="1">
      <c r="A49" s="167" t="s">
        <v>35</v>
      </c>
      <c r="B49" s="168"/>
      <c r="C49" s="168"/>
      <c r="D49" s="168"/>
      <c r="E49" s="168"/>
      <c r="F49" s="168"/>
      <c r="G49" s="168"/>
      <c r="H49" s="169"/>
      <c r="I49" s="168"/>
      <c r="J49" s="168"/>
      <c r="K49" s="168"/>
      <c r="L49" s="168"/>
      <c r="M49" s="56"/>
      <c r="N49" s="56"/>
      <c r="O49" s="56"/>
      <c r="P49" s="56"/>
      <c r="Q49" s="130"/>
      <c r="R49" s="130"/>
      <c r="S49" s="130"/>
    </row>
    <row r="50" spans="1:19" ht="11.25" customHeight="1">
      <c r="A50" s="167" t="s">
        <v>118</v>
      </c>
      <c r="B50" s="168"/>
      <c r="C50" s="168"/>
      <c r="D50" s="168"/>
      <c r="E50" s="168"/>
      <c r="F50" s="168"/>
      <c r="G50" s="168"/>
      <c r="H50" s="169"/>
      <c r="I50" s="168"/>
      <c r="J50" s="168"/>
      <c r="K50" s="168"/>
      <c r="L50" s="168"/>
      <c r="M50" s="56"/>
      <c r="N50" s="56"/>
      <c r="O50" s="56"/>
      <c r="P50" s="56"/>
      <c r="Q50" s="130"/>
      <c r="R50" s="130"/>
      <c r="S50" s="130"/>
    </row>
    <row r="51" spans="1:19" ht="14.25" customHeight="1">
      <c r="A51" s="162" t="s">
        <v>119</v>
      </c>
      <c r="B51" s="163"/>
      <c r="C51" s="163"/>
      <c r="D51" s="163"/>
      <c r="E51" s="163"/>
      <c r="F51" s="163"/>
      <c r="G51" s="163"/>
      <c r="H51" s="170"/>
      <c r="I51" s="163"/>
      <c r="J51" s="163"/>
      <c r="K51" s="163"/>
      <c r="L51" s="163"/>
      <c r="M51" s="129">
        <f t="shared" ref="M51:P51" si="41">M48+M30</f>
        <v>41.8333333333333</v>
      </c>
      <c r="N51" s="129">
        <f t="shared" si="41"/>
        <v>16.894736842105299</v>
      </c>
      <c r="O51" s="129">
        <f t="shared" si="41"/>
        <v>12.473684210526301</v>
      </c>
      <c r="P51" s="129">
        <f t="shared" si="41"/>
        <v>9</v>
      </c>
      <c r="Q51" s="132"/>
      <c r="R51" s="132"/>
      <c r="S51" s="132"/>
    </row>
    <row r="52" spans="1:19" ht="14.25" customHeight="1">
      <c r="A52" s="162" t="s">
        <v>120</v>
      </c>
      <c r="B52" s="163"/>
      <c r="C52" s="163"/>
      <c r="D52" s="163"/>
      <c r="E52" s="163"/>
      <c r="F52" s="163"/>
      <c r="G52" s="163"/>
      <c r="H52" s="164">
        <f>H48+H30</f>
        <v>134</v>
      </c>
      <c r="I52" s="165"/>
      <c r="J52" s="165"/>
      <c r="K52" s="165"/>
      <c r="L52" s="165"/>
      <c r="M52" s="166">
        <f>I48+I30</f>
        <v>2770</v>
      </c>
      <c r="N52" s="166"/>
      <c r="O52" s="166"/>
      <c r="P52" s="166"/>
      <c r="Q52" s="161"/>
      <c r="R52" s="161"/>
      <c r="S52" s="137"/>
    </row>
    <row r="53" spans="1:19" ht="12" customHeight="1">
      <c r="A53" s="162" t="s">
        <v>121</v>
      </c>
      <c r="B53" s="163"/>
      <c r="C53" s="163"/>
      <c r="D53" s="163"/>
      <c r="E53" s="163"/>
      <c r="F53" s="163"/>
      <c r="G53" s="163"/>
      <c r="H53" s="164">
        <f>H47+H29</f>
        <v>16</v>
      </c>
      <c r="I53" s="165"/>
      <c r="J53" s="165"/>
      <c r="K53" s="165"/>
      <c r="L53" s="165"/>
      <c r="M53" s="166">
        <f>I47+I29</f>
        <v>288</v>
      </c>
      <c r="N53" s="166"/>
      <c r="O53" s="166"/>
      <c r="P53" s="166"/>
      <c r="Q53" s="161">
        <f>M53/M52</f>
        <v>0.103971119133574</v>
      </c>
      <c r="R53" s="161"/>
      <c r="S53" s="137"/>
    </row>
    <row r="54" spans="1:19" ht="14.25" customHeight="1">
      <c r="A54" s="144" t="s">
        <v>122</v>
      </c>
      <c r="B54" s="145"/>
      <c r="C54" s="145"/>
      <c r="D54" s="145"/>
      <c r="E54" s="145"/>
      <c r="F54" s="145"/>
      <c r="G54" s="145"/>
      <c r="H54" s="146"/>
      <c r="I54" s="147"/>
      <c r="J54" s="147"/>
      <c r="K54" s="147"/>
      <c r="L54" s="147"/>
      <c r="M54" s="148">
        <f>K48+K30</f>
        <v>1512</v>
      </c>
      <c r="N54" s="148"/>
      <c r="O54" s="148"/>
      <c r="P54" s="148"/>
      <c r="Q54" s="149">
        <f>M54/M52</f>
        <v>0.54584837545126397</v>
      </c>
      <c r="R54" s="149"/>
      <c r="S54" s="137"/>
    </row>
  </sheetData>
  <mergeCells count="51">
    <mergeCell ref="A1:S1"/>
    <mergeCell ref="F2:G2"/>
    <mergeCell ref="I2:K2"/>
    <mergeCell ref="M2:P2"/>
    <mergeCell ref="C24:G24"/>
    <mergeCell ref="Q24:R24"/>
    <mergeCell ref="C2:C5"/>
    <mergeCell ref="D2:D5"/>
    <mergeCell ref="E2:E5"/>
    <mergeCell ref="F3:F5"/>
    <mergeCell ref="G3:G5"/>
    <mergeCell ref="H2:H5"/>
    <mergeCell ref="I3:I5"/>
    <mergeCell ref="J3:J5"/>
    <mergeCell ref="K3:K5"/>
    <mergeCell ref="L2:L5"/>
    <mergeCell ref="C29:G29"/>
    <mergeCell ref="Q29:R29"/>
    <mergeCell ref="B30:G30"/>
    <mergeCell ref="Q30:R30"/>
    <mergeCell ref="C42:G42"/>
    <mergeCell ref="Q42:R42"/>
    <mergeCell ref="C47:G47"/>
    <mergeCell ref="Q47:R47"/>
    <mergeCell ref="B48:G48"/>
    <mergeCell ref="Q48:R48"/>
    <mergeCell ref="A49:L49"/>
    <mergeCell ref="H53:L53"/>
    <mergeCell ref="M53:P53"/>
    <mergeCell ref="Q53:R53"/>
    <mergeCell ref="A50:L50"/>
    <mergeCell ref="A51:L51"/>
    <mergeCell ref="A52:G52"/>
    <mergeCell ref="H52:L52"/>
    <mergeCell ref="M52:P52"/>
    <mergeCell ref="Q2:Q5"/>
    <mergeCell ref="R2:R5"/>
    <mergeCell ref="S2:S5"/>
    <mergeCell ref="A2:B5"/>
    <mergeCell ref="A54:G54"/>
    <mergeCell ref="H54:L54"/>
    <mergeCell ref="M54:P54"/>
    <mergeCell ref="Q54:R54"/>
    <mergeCell ref="A6:A30"/>
    <mergeCell ref="A31:A48"/>
    <mergeCell ref="B6:B24"/>
    <mergeCell ref="B25:B29"/>
    <mergeCell ref="B31:B42"/>
    <mergeCell ref="B43:B47"/>
    <mergeCell ref="Q52:R52"/>
    <mergeCell ref="A53:G53"/>
  </mergeCells>
  <phoneticPr fontId="30" type="noConversion"/>
  <pageMargins left="0.35433070866141736" right="0.23622047244094491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56"/>
  <sheetViews>
    <sheetView topLeftCell="A28" zoomScale="130" zoomScaleNormal="130" workbookViewId="0">
      <selection activeCell="L20" sqref="L20"/>
    </sheetView>
  </sheetViews>
  <sheetFormatPr defaultColWidth="8.75" defaultRowHeight="13.5"/>
  <cols>
    <col min="1" max="2" width="2.625" style="33" customWidth="1"/>
    <col min="3" max="3" width="2.625" style="34" customWidth="1"/>
    <col min="4" max="4" width="5.375" style="33" customWidth="1"/>
    <col min="5" max="5" width="20.125" style="33" customWidth="1"/>
    <col min="6" max="6" width="4.125" style="35" customWidth="1"/>
    <col min="7" max="7" width="4.125" style="34" customWidth="1"/>
    <col min="8" max="8" width="7.5" style="36" customWidth="1"/>
    <col min="9" max="11" width="4.125" style="35" customWidth="1"/>
    <col min="12" max="12" width="4.125" style="34" customWidth="1"/>
    <col min="13" max="13" width="7.75" style="33" customWidth="1"/>
    <col min="14" max="14" width="9.75" style="33" customWidth="1"/>
    <col min="15" max="17" width="7.125" style="33" customWidth="1"/>
    <col min="18" max="18" width="5.625" style="33" customWidth="1"/>
    <col min="19" max="19" width="4.125" style="33" customWidth="1"/>
    <col min="20" max="20" width="11.625" style="33" customWidth="1"/>
    <col min="21" max="21" width="20.875" style="33" customWidth="1"/>
    <col min="22" max="22" width="8.75" style="33"/>
    <col min="23" max="23" width="18.75" style="33" customWidth="1"/>
    <col min="24" max="16384" width="8.75" style="33"/>
  </cols>
  <sheetData>
    <row r="1" spans="1:23" ht="33" customHeight="1">
      <c r="A1" s="216" t="s">
        <v>123</v>
      </c>
      <c r="B1" s="216"/>
      <c r="C1" s="216"/>
      <c r="D1" s="216"/>
      <c r="E1" s="216"/>
      <c r="F1" s="216"/>
      <c r="G1" s="216"/>
      <c r="H1" s="217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8"/>
    </row>
    <row r="2" spans="1:23" ht="22.9" customHeight="1">
      <c r="A2" s="185" t="s">
        <v>1</v>
      </c>
      <c r="B2" s="182"/>
      <c r="C2" s="182" t="s">
        <v>2</v>
      </c>
      <c r="D2" s="182" t="s">
        <v>3</v>
      </c>
      <c r="E2" s="182" t="s">
        <v>4</v>
      </c>
      <c r="F2" s="219" t="s">
        <v>5</v>
      </c>
      <c r="G2" s="220"/>
      <c r="H2" s="226" t="s">
        <v>6</v>
      </c>
      <c r="I2" s="221" t="s">
        <v>7</v>
      </c>
      <c r="J2" s="221"/>
      <c r="K2" s="221"/>
      <c r="L2" s="182" t="s">
        <v>124</v>
      </c>
      <c r="M2" s="182" t="s">
        <v>9</v>
      </c>
      <c r="N2" s="182"/>
      <c r="O2" s="182"/>
      <c r="P2" s="182"/>
      <c r="Q2" s="182"/>
      <c r="R2" s="182"/>
      <c r="S2" s="182" t="s">
        <v>10</v>
      </c>
      <c r="T2" s="183" t="s">
        <v>12</v>
      </c>
    </row>
    <row r="3" spans="1:23">
      <c r="A3" s="186"/>
      <c r="B3" s="183"/>
      <c r="C3" s="183"/>
      <c r="D3" s="183"/>
      <c r="E3" s="183"/>
      <c r="F3" s="224" t="s">
        <v>13</v>
      </c>
      <c r="G3" s="183" t="s">
        <v>14</v>
      </c>
      <c r="H3" s="227"/>
      <c r="I3" s="224" t="s">
        <v>15</v>
      </c>
      <c r="J3" s="224" t="s">
        <v>16</v>
      </c>
      <c r="K3" s="224" t="s">
        <v>17</v>
      </c>
      <c r="L3" s="183"/>
      <c r="M3" s="66">
        <v>1</v>
      </c>
      <c r="N3" s="66">
        <v>2</v>
      </c>
      <c r="O3" s="66">
        <v>3</v>
      </c>
      <c r="P3" s="66">
        <v>4</v>
      </c>
      <c r="Q3" s="66">
        <v>5</v>
      </c>
      <c r="R3" s="66">
        <v>6</v>
      </c>
      <c r="S3" s="183"/>
      <c r="T3" s="183"/>
    </row>
    <row r="4" spans="1:23">
      <c r="A4" s="186"/>
      <c r="B4" s="183"/>
      <c r="C4" s="183"/>
      <c r="D4" s="183"/>
      <c r="E4" s="183"/>
      <c r="F4" s="224"/>
      <c r="G4" s="183"/>
      <c r="H4" s="227"/>
      <c r="I4" s="224"/>
      <c r="J4" s="224"/>
      <c r="K4" s="224"/>
      <c r="L4" s="183"/>
      <c r="M4" s="67">
        <v>20</v>
      </c>
      <c r="N4" s="67">
        <v>20</v>
      </c>
      <c r="O4" s="67">
        <v>20</v>
      </c>
      <c r="P4" s="67">
        <v>20</v>
      </c>
      <c r="Q4" s="67">
        <v>20</v>
      </c>
      <c r="R4" s="67">
        <v>21</v>
      </c>
      <c r="S4" s="183"/>
      <c r="T4" s="183"/>
    </row>
    <row r="5" spans="1:23">
      <c r="A5" s="187"/>
      <c r="B5" s="184"/>
      <c r="C5" s="184"/>
      <c r="D5" s="184"/>
      <c r="E5" s="184"/>
      <c r="F5" s="225"/>
      <c r="G5" s="184"/>
      <c r="H5" s="228"/>
      <c r="I5" s="225"/>
      <c r="J5" s="225"/>
      <c r="K5" s="225"/>
      <c r="L5" s="184"/>
      <c r="M5" s="68">
        <v>15</v>
      </c>
      <c r="N5" s="68">
        <v>15</v>
      </c>
      <c r="O5" s="68">
        <v>18</v>
      </c>
      <c r="P5" s="68">
        <v>18</v>
      </c>
      <c r="Q5" s="68">
        <v>12</v>
      </c>
      <c r="R5" s="68">
        <v>0</v>
      </c>
      <c r="S5" s="184"/>
      <c r="T5" s="183"/>
    </row>
    <row r="6" spans="1:23" ht="19.149999999999999" customHeight="1">
      <c r="A6" s="222" t="s">
        <v>22</v>
      </c>
      <c r="B6" s="191" t="s">
        <v>23</v>
      </c>
      <c r="C6" s="37">
        <v>1</v>
      </c>
      <c r="D6" s="38" t="s">
        <v>24</v>
      </c>
      <c r="E6" s="39" t="s">
        <v>25</v>
      </c>
      <c r="F6" s="40" t="s">
        <v>26</v>
      </c>
      <c r="G6" s="41"/>
      <c r="H6" s="42">
        <v>2</v>
      </c>
      <c r="I6" s="69">
        <f t="shared" ref="I6:I28" si="0">J6+K6</f>
        <v>60</v>
      </c>
      <c r="J6" s="40">
        <v>0</v>
      </c>
      <c r="K6" s="40">
        <v>60</v>
      </c>
      <c r="L6" s="70">
        <v>1</v>
      </c>
      <c r="M6" s="71" t="s">
        <v>125</v>
      </c>
      <c r="N6" s="71" t="str">
        <f t="shared" ref="N6:R6" si="1">IF($L6=N$3,(IF(OR($F6="A",$G6="√"),$I6/N$5,$J6/N$5)),"")</f>
        <v/>
      </c>
      <c r="O6" s="71" t="str">
        <f t="shared" si="1"/>
        <v/>
      </c>
      <c r="P6" s="71" t="str">
        <f t="shared" si="1"/>
        <v/>
      </c>
      <c r="Q6" s="71" t="str">
        <f t="shared" si="1"/>
        <v/>
      </c>
      <c r="R6" s="71" t="str">
        <f t="shared" si="1"/>
        <v/>
      </c>
      <c r="S6" s="37" t="s">
        <v>28</v>
      </c>
      <c r="T6" s="83"/>
    </row>
    <row r="7" spans="1:23" ht="19.149999999999999" customHeight="1">
      <c r="A7" s="222"/>
      <c r="B7" s="191"/>
      <c r="C7" s="37">
        <v>2</v>
      </c>
      <c r="D7" s="43" t="s">
        <v>126</v>
      </c>
      <c r="E7" s="39" t="s">
        <v>127</v>
      </c>
      <c r="F7" s="40" t="s">
        <v>128</v>
      </c>
      <c r="G7" s="44"/>
      <c r="H7" s="42">
        <f t="shared" ref="H7:H16" si="2">I7/18</f>
        <v>2</v>
      </c>
      <c r="I7" s="69">
        <f t="shared" si="0"/>
        <v>36</v>
      </c>
      <c r="J7" s="40">
        <v>0</v>
      </c>
      <c r="K7" s="40">
        <v>36</v>
      </c>
      <c r="L7" s="70">
        <v>1</v>
      </c>
      <c r="M7" s="71">
        <v>2.4</v>
      </c>
      <c r="N7" s="71" t="str">
        <f t="shared" ref="N7:R7" si="3">IF($L7=N$3,(IF(OR($F7="A",$G7="√"),$I7/N$5,$J7/N$5)),"")</f>
        <v/>
      </c>
      <c r="O7" s="71" t="str">
        <f t="shared" si="3"/>
        <v/>
      </c>
      <c r="P7" s="71" t="str">
        <f t="shared" si="3"/>
        <v/>
      </c>
      <c r="Q7" s="71" t="str">
        <f t="shared" si="3"/>
        <v/>
      </c>
      <c r="R7" s="71" t="str">
        <f t="shared" si="3"/>
        <v/>
      </c>
      <c r="S7" s="37" t="s">
        <v>35</v>
      </c>
      <c r="T7" s="83"/>
    </row>
    <row r="8" spans="1:23" ht="19.149999999999999" customHeight="1">
      <c r="A8" s="222"/>
      <c r="B8" s="191"/>
      <c r="C8" s="37">
        <v>3</v>
      </c>
      <c r="D8" s="38" t="s">
        <v>42</v>
      </c>
      <c r="E8" s="45" t="s">
        <v>129</v>
      </c>
      <c r="F8" s="40" t="s">
        <v>33</v>
      </c>
      <c r="G8" s="41" t="s">
        <v>34</v>
      </c>
      <c r="H8" s="42">
        <f t="shared" si="2"/>
        <v>2</v>
      </c>
      <c r="I8" s="69">
        <f t="shared" si="0"/>
        <v>36</v>
      </c>
      <c r="J8" s="40">
        <v>30</v>
      </c>
      <c r="K8" s="40">
        <v>6</v>
      </c>
      <c r="L8" s="70">
        <v>1</v>
      </c>
      <c r="M8" s="71">
        <f t="shared" ref="M8:R8" si="4">IF($L8=M$3,(IF(OR($F8="A",$G8="√"),$I8/M$5,$J8/M$5)),"")</f>
        <v>2.4</v>
      </c>
      <c r="N8" s="71" t="str">
        <f t="shared" si="4"/>
        <v/>
      </c>
      <c r="O8" s="71" t="str">
        <f t="shared" si="4"/>
        <v/>
      </c>
      <c r="P8" s="71" t="str">
        <f t="shared" si="4"/>
        <v/>
      </c>
      <c r="Q8" s="71" t="str">
        <f t="shared" si="4"/>
        <v/>
      </c>
      <c r="R8" s="71" t="str">
        <f t="shared" si="4"/>
        <v/>
      </c>
      <c r="S8" s="37" t="s">
        <v>28</v>
      </c>
      <c r="T8" s="83"/>
      <c r="W8" s="33" t="s">
        <v>130</v>
      </c>
    </row>
    <row r="9" spans="1:23" ht="19.149999999999999" customHeight="1">
      <c r="A9" s="222"/>
      <c r="B9" s="191"/>
      <c r="C9" s="37">
        <v>4</v>
      </c>
      <c r="D9" s="40" t="s">
        <v>44</v>
      </c>
      <c r="E9" s="45" t="s">
        <v>45</v>
      </c>
      <c r="F9" s="40" t="s">
        <v>33</v>
      </c>
      <c r="G9" s="41" t="s">
        <v>34</v>
      </c>
      <c r="H9" s="42">
        <f t="shared" si="2"/>
        <v>3</v>
      </c>
      <c r="I9" s="69">
        <f t="shared" si="0"/>
        <v>54</v>
      </c>
      <c r="J9" s="40">
        <v>46</v>
      </c>
      <c r="K9" s="40">
        <v>8</v>
      </c>
      <c r="L9" s="70">
        <v>1</v>
      </c>
      <c r="M9" s="71">
        <f t="shared" ref="M9:R9" si="5">IF($L9=M$3,(IF(OR($F9="A",$G9="√"),$I9/M$5,$J9/M$5)),"")</f>
        <v>3.6</v>
      </c>
      <c r="N9" s="71" t="str">
        <f t="shared" si="5"/>
        <v/>
      </c>
      <c r="O9" s="71" t="str">
        <f t="shared" si="5"/>
        <v/>
      </c>
      <c r="P9" s="71" t="str">
        <f t="shared" si="5"/>
        <v/>
      </c>
      <c r="Q9" s="71" t="str">
        <f t="shared" si="5"/>
        <v/>
      </c>
      <c r="R9" s="71" t="str">
        <f t="shared" si="5"/>
        <v/>
      </c>
      <c r="S9" s="37" t="s">
        <v>35</v>
      </c>
      <c r="T9" s="83"/>
      <c r="W9" s="33" t="s">
        <v>130</v>
      </c>
    </row>
    <row r="10" spans="1:23" ht="19.149999999999999" customHeight="1">
      <c r="A10" s="222"/>
      <c r="B10" s="191"/>
      <c r="C10" s="37">
        <v>5</v>
      </c>
      <c r="D10" s="40" t="s">
        <v>46</v>
      </c>
      <c r="E10" s="39" t="s">
        <v>47</v>
      </c>
      <c r="F10" s="40" t="s">
        <v>48</v>
      </c>
      <c r="G10" s="41"/>
      <c r="H10" s="42">
        <f t="shared" si="2"/>
        <v>1</v>
      </c>
      <c r="I10" s="69">
        <f t="shared" si="0"/>
        <v>18</v>
      </c>
      <c r="J10" s="40">
        <v>18</v>
      </c>
      <c r="K10" s="40">
        <v>0</v>
      </c>
      <c r="L10" s="70">
        <v>1</v>
      </c>
      <c r="M10" s="71">
        <f t="shared" ref="M10:Q10" si="6">IF($L10=M$3,(IF(OR($F10="A",$G10="√"),$I10/M$5,$J10/M$5)),"")</f>
        <v>1.2</v>
      </c>
      <c r="N10" s="71" t="str">
        <f t="shared" si="6"/>
        <v/>
      </c>
      <c r="O10" s="71" t="str">
        <f t="shared" si="6"/>
        <v/>
      </c>
      <c r="P10" s="71" t="str">
        <f t="shared" si="6"/>
        <v/>
      </c>
      <c r="Q10" s="71" t="str">
        <f t="shared" si="6"/>
        <v/>
      </c>
      <c r="R10" s="71"/>
      <c r="S10" s="40" t="s">
        <v>28</v>
      </c>
      <c r="T10" s="83"/>
    </row>
    <row r="11" spans="1:23" ht="19.149999999999999" customHeight="1">
      <c r="A11" s="222"/>
      <c r="B11" s="191"/>
      <c r="C11" s="37">
        <v>6</v>
      </c>
      <c r="D11" s="43" t="s">
        <v>67</v>
      </c>
      <c r="E11" s="39" t="s">
        <v>68</v>
      </c>
      <c r="F11" s="40" t="s">
        <v>48</v>
      </c>
      <c r="G11" s="41"/>
      <c r="H11" s="42">
        <f t="shared" si="2"/>
        <v>4</v>
      </c>
      <c r="I11" s="72">
        <f t="shared" si="0"/>
        <v>72</v>
      </c>
      <c r="J11" s="40">
        <v>72</v>
      </c>
      <c r="K11" s="40">
        <v>0</v>
      </c>
      <c r="L11" s="56">
        <v>1</v>
      </c>
      <c r="M11" s="71">
        <f t="shared" ref="M11:P11" si="7">IF($L11=M$3,(IF(OR($F11="A",$G11="√"),$I11/M$5,$J11/M$5)),"")</f>
        <v>4.8</v>
      </c>
      <c r="N11" s="73" t="str">
        <f t="shared" si="7"/>
        <v/>
      </c>
      <c r="O11" s="73" t="str">
        <f t="shared" si="7"/>
        <v/>
      </c>
      <c r="P11" s="73" t="str">
        <f t="shared" si="7"/>
        <v/>
      </c>
      <c r="Q11" s="71"/>
      <c r="R11" s="71"/>
      <c r="S11" s="40" t="s">
        <v>35</v>
      </c>
      <c r="T11" s="83"/>
    </row>
    <row r="12" spans="1:23" ht="19.149999999999999" customHeight="1">
      <c r="A12" s="222"/>
      <c r="B12" s="191"/>
      <c r="C12" s="37">
        <v>7</v>
      </c>
      <c r="D12" s="43" t="s">
        <v>67</v>
      </c>
      <c r="E12" s="39" t="s">
        <v>69</v>
      </c>
      <c r="F12" s="40" t="s">
        <v>70</v>
      </c>
      <c r="G12" s="41"/>
      <c r="H12" s="42">
        <f t="shared" si="2"/>
        <v>2</v>
      </c>
      <c r="I12" s="72">
        <f t="shared" si="0"/>
        <v>36</v>
      </c>
      <c r="J12" s="40">
        <v>36</v>
      </c>
      <c r="K12" s="40">
        <v>0</v>
      </c>
      <c r="L12" s="56">
        <v>2</v>
      </c>
      <c r="M12" s="73"/>
      <c r="N12" s="74">
        <f t="shared" ref="N12:Q12" si="8">IF($L12=N$3,(IF(OR($F12="A",$G12="√"),$I12/N$5,$J12/N$5)),"")</f>
        <v>2.4</v>
      </c>
      <c r="O12" s="73" t="str">
        <f t="shared" si="8"/>
        <v/>
      </c>
      <c r="P12" s="73" t="str">
        <f t="shared" si="8"/>
        <v/>
      </c>
      <c r="Q12" s="73" t="str">
        <f t="shared" si="8"/>
        <v/>
      </c>
      <c r="R12" s="71"/>
      <c r="S12" s="40" t="s">
        <v>35</v>
      </c>
      <c r="T12" s="83"/>
    </row>
    <row r="13" spans="1:23" ht="19.149999999999999" customHeight="1">
      <c r="A13" s="222"/>
      <c r="B13" s="191"/>
      <c r="C13" s="37">
        <v>8</v>
      </c>
      <c r="D13" s="40" t="s">
        <v>58</v>
      </c>
      <c r="E13" s="45" t="s">
        <v>131</v>
      </c>
      <c r="F13" s="40" t="s">
        <v>48</v>
      </c>
      <c r="G13" s="41"/>
      <c r="H13" s="42">
        <f t="shared" si="2"/>
        <v>4</v>
      </c>
      <c r="I13" s="69">
        <f t="shared" si="0"/>
        <v>72</v>
      </c>
      <c r="J13" s="40">
        <v>72</v>
      </c>
      <c r="K13" s="40">
        <v>0</v>
      </c>
      <c r="L13" s="70">
        <v>2</v>
      </c>
      <c r="M13" s="71" t="str">
        <f>IF($L13=M$3,(IF(OR($F13="A",$G13="√"),$I13/M$5,$J13/M$5)),"")</f>
        <v/>
      </c>
      <c r="N13" s="71">
        <f>IF($L13=N$3,(IF(OR($F13="A",$G13="√"),$I13/N$5,$J13/N$5)),"")</f>
        <v>4.8</v>
      </c>
      <c r="O13" s="71"/>
      <c r="P13" s="71"/>
      <c r="Q13" s="71"/>
      <c r="R13" s="71"/>
      <c r="S13" s="40" t="s">
        <v>35</v>
      </c>
      <c r="T13" s="83"/>
      <c r="W13" s="33" t="s">
        <v>132</v>
      </c>
    </row>
    <row r="14" spans="1:23" ht="19.149999999999999" customHeight="1">
      <c r="A14" s="222"/>
      <c r="B14" s="191"/>
      <c r="C14" s="37">
        <v>9</v>
      </c>
      <c r="D14" s="40" t="s">
        <v>51</v>
      </c>
      <c r="E14" s="39" t="s">
        <v>133</v>
      </c>
      <c r="F14" s="40" t="s">
        <v>48</v>
      </c>
      <c r="G14" s="41"/>
      <c r="H14" s="42">
        <f t="shared" si="2"/>
        <v>1</v>
      </c>
      <c r="I14" s="75">
        <f t="shared" si="0"/>
        <v>18</v>
      </c>
      <c r="J14" s="40">
        <v>18</v>
      </c>
      <c r="K14" s="40">
        <v>0</v>
      </c>
      <c r="L14" s="70">
        <v>2</v>
      </c>
      <c r="M14" s="74"/>
      <c r="N14" s="74">
        <f t="shared" ref="N14:R14" si="9">IF($L14=N$3,(IF(OR($F14="A",$G14="√"),$I14/N$5,$J14/N$5)),"")</f>
        <v>1.2</v>
      </c>
      <c r="O14" s="74" t="str">
        <f t="shared" si="9"/>
        <v/>
      </c>
      <c r="P14" s="74" t="str">
        <f t="shared" si="9"/>
        <v/>
      </c>
      <c r="Q14" s="74" t="str">
        <f t="shared" si="9"/>
        <v/>
      </c>
      <c r="R14" s="74" t="str">
        <f t="shared" si="9"/>
        <v/>
      </c>
      <c r="S14" s="40" t="s">
        <v>35</v>
      </c>
      <c r="T14" s="83"/>
    </row>
    <row r="15" spans="1:23" ht="19.149999999999999" customHeight="1">
      <c r="A15" s="222"/>
      <c r="B15" s="191"/>
      <c r="C15" s="37">
        <v>10</v>
      </c>
      <c r="D15" s="43" t="s">
        <v>126</v>
      </c>
      <c r="E15" s="39" t="s">
        <v>134</v>
      </c>
      <c r="F15" s="40" t="s">
        <v>26</v>
      </c>
      <c r="G15" s="41"/>
      <c r="H15" s="42">
        <f t="shared" si="2"/>
        <v>2</v>
      </c>
      <c r="I15" s="75">
        <f t="shared" si="0"/>
        <v>36</v>
      </c>
      <c r="J15" s="40">
        <v>0</v>
      </c>
      <c r="K15" s="40">
        <v>36</v>
      </c>
      <c r="L15" s="70">
        <v>2</v>
      </c>
      <c r="M15" s="74" t="str">
        <f t="shared" ref="M15:R15" si="10">IF($L15=M$3,(IF(OR($F15="A",$G15="√"),$I15/M$5,$J15/M$5)),"")</f>
        <v/>
      </c>
      <c r="N15" s="74">
        <v>2.4</v>
      </c>
      <c r="O15" s="74" t="str">
        <f t="shared" si="10"/>
        <v/>
      </c>
      <c r="P15" s="74" t="str">
        <f t="shared" si="10"/>
        <v/>
      </c>
      <c r="Q15" s="74" t="str">
        <f t="shared" si="10"/>
        <v/>
      </c>
      <c r="R15" s="74" t="str">
        <f t="shared" si="10"/>
        <v/>
      </c>
      <c r="S15" s="37" t="s">
        <v>35</v>
      </c>
      <c r="T15" s="83"/>
    </row>
    <row r="16" spans="1:23" ht="28.15" customHeight="1">
      <c r="A16" s="223"/>
      <c r="B16" s="192"/>
      <c r="C16" s="37">
        <v>11</v>
      </c>
      <c r="D16" s="37" t="s">
        <v>54</v>
      </c>
      <c r="E16" s="39" t="s">
        <v>55</v>
      </c>
      <c r="F16" s="40" t="s">
        <v>33</v>
      </c>
      <c r="G16" s="41" t="s">
        <v>34</v>
      </c>
      <c r="H16" s="42">
        <f t="shared" si="2"/>
        <v>4</v>
      </c>
      <c r="I16" s="75">
        <f t="shared" si="0"/>
        <v>72</v>
      </c>
      <c r="J16" s="40">
        <v>62</v>
      </c>
      <c r="K16" s="40">
        <v>10</v>
      </c>
      <c r="L16" s="70">
        <v>2</v>
      </c>
      <c r="M16" s="74" t="str">
        <f t="shared" ref="M16:R16" si="11">IF($L16=M$3,(IF(OR($F16="A",$G16="√"),$I16/M$5,$J16/M$5)),"")</f>
        <v/>
      </c>
      <c r="N16" s="74">
        <f t="shared" si="11"/>
        <v>4.8</v>
      </c>
      <c r="O16" s="74" t="str">
        <f t="shared" si="11"/>
        <v/>
      </c>
      <c r="P16" s="74" t="str">
        <f t="shared" si="11"/>
        <v/>
      </c>
      <c r="Q16" s="74" t="str">
        <f t="shared" si="11"/>
        <v/>
      </c>
      <c r="R16" s="74" t="str">
        <f t="shared" si="11"/>
        <v/>
      </c>
      <c r="S16" s="37" t="s">
        <v>35</v>
      </c>
      <c r="T16" s="83"/>
    </row>
    <row r="17" spans="1:23" ht="19.149999999999999" customHeight="1">
      <c r="A17" s="223"/>
      <c r="B17" s="192"/>
      <c r="C17" s="37">
        <v>12</v>
      </c>
      <c r="D17" s="38" t="s">
        <v>60</v>
      </c>
      <c r="E17" s="39" t="s">
        <v>61</v>
      </c>
      <c r="F17" s="40" t="s">
        <v>26</v>
      </c>
      <c r="G17" s="44"/>
      <c r="H17" s="47">
        <v>2</v>
      </c>
      <c r="I17" s="69">
        <f t="shared" si="0"/>
        <v>18</v>
      </c>
      <c r="J17" s="40">
        <v>0</v>
      </c>
      <c r="K17" s="40">
        <v>18</v>
      </c>
      <c r="L17" s="70">
        <v>2</v>
      </c>
      <c r="M17" s="71" t="str">
        <f t="shared" ref="M17:R17" si="12">IF($L17=M$3,(IF(OR($F17="A",$G17="√"),$I17/M$5,$J17/M$5)),"")</f>
        <v/>
      </c>
      <c r="N17" s="71">
        <v>1.2</v>
      </c>
      <c r="O17" s="71" t="str">
        <f t="shared" si="12"/>
        <v/>
      </c>
      <c r="P17" s="71" t="str">
        <f t="shared" si="12"/>
        <v/>
      </c>
      <c r="Q17" s="71" t="str">
        <f t="shared" si="12"/>
        <v/>
      </c>
      <c r="R17" s="71" t="str">
        <f t="shared" si="12"/>
        <v/>
      </c>
      <c r="S17" s="37" t="s">
        <v>28</v>
      </c>
      <c r="T17" s="83"/>
    </row>
    <row r="18" spans="1:23" ht="19.149999999999999" customHeight="1">
      <c r="A18" s="223"/>
      <c r="B18" s="192"/>
      <c r="C18" s="37">
        <v>13</v>
      </c>
      <c r="D18" s="48" t="s">
        <v>49</v>
      </c>
      <c r="E18" s="49" t="s">
        <v>50</v>
      </c>
      <c r="F18" s="49" t="s">
        <v>48</v>
      </c>
      <c r="G18" s="50"/>
      <c r="H18" s="47">
        <f t="shared" ref="H18:H23" si="13">I18/18</f>
        <v>2</v>
      </c>
      <c r="I18" s="50">
        <f t="shared" si="0"/>
        <v>36</v>
      </c>
      <c r="J18" s="49">
        <v>36</v>
      </c>
      <c r="K18" s="49">
        <v>0</v>
      </c>
      <c r="L18" s="76">
        <v>2</v>
      </c>
      <c r="M18" s="77" t="str">
        <f t="shared" ref="M18:R18" si="14">IF($L18=M$3,(IF(OR($F18="A",$G18="√"),$I18/M$5,$J18/M$5)),"")</f>
        <v/>
      </c>
      <c r="N18" s="77">
        <f t="shared" si="14"/>
        <v>2.4</v>
      </c>
      <c r="O18" s="77" t="str">
        <f t="shared" si="14"/>
        <v/>
      </c>
      <c r="P18" s="77" t="str">
        <f t="shared" si="14"/>
        <v/>
      </c>
      <c r="Q18" s="77" t="str">
        <f t="shared" si="14"/>
        <v/>
      </c>
      <c r="R18" s="77" t="str">
        <f t="shared" si="14"/>
        <v/>
      </c>
      <c r="S18" s="37" t="s">
        <v>28</v>
      </c>
      <c r="T18" s="83"/>
      <c r="U18" s="33" t="s">
        <v>135</v>
      </c>
    </row>
    <row r="19" spans="1:23" ht="19.149999999999999" customHeight="1">
      <c r="A19" s="223"/>
      <c r="B19" s="192"/>
      <c r="C19" s="37">
        <v>14</v>
      </c>
      <c r="D19" s="48" t="s">
        <v>38</v>
      </c>
      <c r="E19" s="49" t="s">
        <v>136</v>
      </c>
      <c r="F19" s="49" t="s">
        <v>33</v>
      </c>
      <c r="G19" s="50" t="s">
        <v>34</v>
      </c>
      <c r="H19" s="47">
        <f t="shared" si="13"/>
        <v>1</v>
      </c>
      <c r="I19" s="50">
        <f t="shared" si="0"/>
        <v>18</v>
      </c>
      <c r="J19" s="49">
        <v>14</v>
      </c>
      <c r="K19" s="49">
        <v>4</v>
      </c>
      <c r="L19" s="76">
        <v>1</v>
      </c>
      <c r="M19" s="77">
        <f t="shared" ref="M19:R19" si="15">IF($L19=M$3,(IF(OR($F19="A",$G19="√"),$I19/M$5,$J19/M$5)),"")</f>
        <v>1.2</v>
      </c>
      <c r="N19" s="77" t="str">
        <f t="shared" si="15"/>
        <v/>
      </c>
      <c r="O19" s="77" t="str">
        <f t="shared" si="15"/>
        <v/>
      </c>
      <c r="P19" s="77" t="str">
        <f t="shared" si="15"/>
        <v/>
      </c>
      <c r="Q19" s="77" t="str">
        <f t="shared" si="15"/>
        <v/>
      </c>
      <c r="R19" s="77" t="str">
        <f t="shared" si="15"/>
        <v/>
      </c>
      <c r="S19" s="37" t="s">
        <v>28</v>
      </c>
      <c r="T19" s="83"/>
      <c r="U19" s="33" t="s">
        <v>137</v>
      </c>
      <c r="W19" s="33" t="s">
        <v>130</v>
      </c>
    </row>
    <row r="20" spans="1:23" ht="19.149999999999999" customHeight="1">
      <c r="A20" s="223"/>
      <c r="B20" s="192"/>
      <c r="C20" s="37">
        <v>15</v>
      </c>
      <c r="D20" s="51" t="s">
        <v>56</v>
      </c>
      <c r="E20" s="49" t="s">
        <v>57</v>
      </c>
      <c r="F20" s="49" t="s">
        <v>33</v>
      </c>
      <c r="G20" s="50" t="s">
        <v>34</v>
      </c>
      <c r="H20" s="47">
        <f t="shared" si="13"/>
        <v>4</v>
      </c>
      <c r="I20" s="78">
        <f t="shared" si="0"/>
        <v>72</v>
      </c>
      <c r="J20" s="49">
        <v>4</v>
      </c>
      <c r="K20" s="49">
        <v>68</v>
      </c>
      <c r="L20" s="52">
        <v>3</v>
      </c>
      <c r="M20" s="79" t="str">
        <f t="shared" ref="M20:P20" si="16">IF($L20=M$3,(IF(OR($F20="A",$G20="√"),$I20/M$5,$J20/M$5)),"")</f>
        <v/>
      </c>
      <c r="N20" s="79" t="str">
        <f t="shared" si="16"/>
        <v/>
      </c>
      <c r="O20" s="77">
        <f t="shared" si="16"/>
        <v>4</v>
      </c>
      <c r="P20" s="79" t="str">
        <f t="shared" si="16"/>
        <v/>
      </c>
      <c r="Q20" s="77"/>
      <c r="R20" s="77"/>
      <c r="S20" s="40" t="s">
        <v>35</v>
      </c>
      <c r="T20" s="83"/>
      <c r="U20" s="33" t="s">
        <v>138</v>
      </c>
    </row>
    <row r="21" spans="1:23" ht="19.149999999999999" customHeight="1">
      <c r="A21" s="223"/>
      <c r="B21" s="192"/>
      <c r="C21" s="37">
        <v>16</v>
      </c>
      <c r="D21" s="43" t="s">
        <v>126</v>
      </c>
      <c r="E21" s="39" t="s">
        <v>139</v>
      </c>
      <c r="F21" s="40" t="s">
        <v>26</v>
      </c>
      <c r="G21" s="44"/>
      <c r="H21" s="42">
        <f t="shared" si="13"/>
        <v>2</v>
      </c>
      <c r="I21" s="69">
        <f t="shared" si="0"/>
        <v>36</v>
      </c>
      <c r="J21" s="40">
        <v>0</v>
      </c>
      <c r="K21" s="40">
        <v>36</v>
      </c>
      <c r="L21" s="70">
        <v>3</v>
      </c>
      <c r="M21" s="71" t="str">
        <f t="shared" ref="M21:R21" si="17">IF($L21=M$3,(IF(OR($F21="A",$G21="√"),$I21/M$5,$J21/M$5)),"")</f>
        <v/>
      </c>
      <c r="N21" s="71" t="str">
        <f t="shared" si="17"/>
        <v/>
      </c>
      <c r="O21" s="71">
        <v>2</v>
      </c>
      <c r="P21" s="71" t="str">
        <f t="shared" si="17"/>
        <v/>
      </c>
      <c r="Q21" s="71" t="str">
        <f t="shared" si="17"/>
        <v/>
      </c>
      <c r="R21" s="71" t="str">
        <f t="shared" si="17"/>
        <v/>
      </c>
      <c r="S21" s="37" t="s">
        <v>35</v>
      </c>
      <c r="T21" s="83"/>
    </row>
    <row r="22" spans="1:23" ht="19.149999999999999" customHeight="1">
      <c r="A22" s="223"/>
      <c r="B22" s="192"/>
      <c r="C22" s="37">
        <v>17</v>
      </c>
      <c r="D22" s="49" t="s">
        <v>65</v>
      </c>
      <c r="E22" s="49" t="s">
        <v>66</v>
      </c>
      <c r="F22" s="49" t="s">
        <v>48</v>
      </c>
      <c r="G22" s="52"/>
      <c r="H22" s="47">
        <f t="shared" si="13"/>
        <v>4</v>
      </c>
      <c r="I22" s="78">
        <f t="shared" si="0"/>
        <v>72</v>
      </c>
      <c r="J22" s="49">
        <v>72</v>
      </c>
      <c r="K22" s="49">
        <v>0</v>
      </c>
      <c r="L22" s="52">
        <v>4</v>
      </c>
      <c r="M22" s="79" t="str">
        <f t="shared" ref="M22:R22" si="18">IF($L22=M$3,(IF(OR($F22="A",$G22="√"),$I22/M$5,$J22/M$5)),"")</f>
        <v/>
      </c>
      <c r="N22" s="79" t="str">
        <f t="shared" si="18"/>
        <v/>
      </c>
      <c r="O22" s="79" t="str">
        <f t="shared" si="18"/>
        <v/>
      </c>
      <c r="P22" s="77">
        <f t="shared" si="18"/>
        <v>4</v>
      </c>
      <c r="Q22" s="79" t="str">
        <f t="shared" si="18"/>
        <v/>
      </c>
      <c r="R22" s="79" t="str">
        <f t="shared" si="18"/>
        <v/>
      </c>
      <c r="S22" s="40" t="s">
        <v>35</v>
      </c>
      <c r="T22" s="83"/>
      <c r="U22" s="33" t="s">
        <v>138</v>
      </c>
    </row>
    <row r="23" spans="1:23" ht="19.149999999999999" customHeight="1">
      <c r="A23" s="223"/>
      <c r="B23" s="46"/>
      <c r="C23" s="37">
        <v>18</v>
      </c>
      <c r="D23" s="38" t="s">
        <v>62</v>
      </c>
      <c r="E23" s="39" t="s">
        <v>63</v>
      </c>
      <c r="F23" s="40" t="s">
        <v>48</v>
      </c>
      <c r="G23" s="41"/>
      <c r="H23" s="42">
        <f t="shared" si="13"/>
        <v>2.2222222222222201</v>
      </c>
      <c r="I23" s="69">
        <f t="shared" si="0"/>
        <v>40</v>
      </c>
      <c r="J23" s="40">
        <v>40</v>
      </c>
      <c r="K23" s="40">
        <v>0</v>
      </c>
      <c r="L23" s="80" t="s">
        <v>140</v>
      </c>
      <c r="M23" s="74" t="s">
        <v>34</v>
      </c>
      <c r="N23" s="74" t="s">
        <v>34</v>
      </c>
      <c r="O23" s="74" t="s">
        <v>34</v>
      </c>
      <c r="P23" s="74" t="s">
        <v>34</v>
      </c>
      <c r="Q23" s="74" t="s">
        <v>34</v>
      </c>
      <c r="R23" s="74" t="str">
        <f>IF($L23=R$3,(IF(OR($F23="A",$G23="√"),$I23/R$5,$J23/R$5)),"")</f>
        <v/>
      </c>
      <c r="S23" s="37" t="s">
        <v>28</v>
      </c>
      <c r="T23" s="83"/>
    </row>
    <row r="24" spans="1:23" ht="19.149999999999999" customHeight="1">
      <c r="A24" s="223"/>
      <c r="B24" s="53"/>
      <c r="C24" s="163" t="s">
        <v>73</v>
      </c>
      <c r="D24" s="163"/>
      <c r="E24" s="163"/>
      <c r="F24" s="208"/>
      <c r="G24" s="163"/>
      <c r="H24" s="54">
        <f t="shared" ref="H24:K24" si="19">SUM(H6:H23)</f>
        <v>44.2222222222222</v>
      </c>
      <c r="I24" s="81">
        <f t="shared" si="0"/>
        <v>802</v>
      </c>
      <c r="J24" s="54">
        <f t="shared" si="19"/>
        <v>520</v>
      </c>
      <c r="K24" s="54">
        <f t="shared" si="19"/>
        <v>282</v>
      </c>
      <c r="L24" s="62"/>
      <c r="M24" s="82">
        <f t="shared" ref="M24:R24" si="20">SUM(M6:M22)</f>
        <v>15.6</v>
      </c>
      <c r="N24" s="82">
        <f t="shared" si="20"/>
        <v>19.2</v>
      </c>
      <c r="O24" s="82">
        <f t="shared" si="20"/>
        <v>6</v>
      </c>
      <c r="P24" s="82">
        <f t="shared" si="20"/>
        <v>4</v>
      </c>
      <c r="Q24" s="82">
        <f t="shared" si="20"/>
        <v>0</v>
      </c>
      <c r="R24" s="82">
        <f t="shared" si="20"/>
        <v>0</v>
      </c>
      <c r="S24" s="91"/>
      <c r="T24" s="92"/>
    </row>
    <row r="25" spans="1:23" ht="19.149999999999999" customHeight="1">
      <c r="A25" s="223"/>
      <c r="B25" s="193" t="s">
        <v>74</v>
      </c>
      <c r="C25" s="55">
        <v>1</v>
      </c>
      <c r="D25" s="55" t="s">
        <v>75</v>
      </c>
      <c r="E25" s="49" t="s">
        <v>76</v>
      </c>
      <c r="F25" s="40" t="s">
        <v>48</v>
      </c>
      <c r="G25" s="56"/>
      <c r="H25" s="42">
        <f t="shared" ref="H25:H28" si="21">I25/18</f>
        <v>2</v>
      </c>
      <c r="I25" s="72">
        <f t="shared" si="0"/>
        <v>36</v>
      </c>
      <c r="J25" s="40">
        <v>36</v>
      </c>
      <c r="K25" s="83">
        <v>0</v>
      </c>
      <c r="L25" s="52"/>
      <c r="M25" s="84"/>
      <c r="N25" s="84"/>
      <c r="O25" s="84"/>
      <c r="P25" s="84"/>
      <c r="Q25" s="84" t="str">
        <f>IF($L25=Q$3,(IF(OR($F25="A",$G25="√"),$I25/Q$5,$J25/Q$5)),"")</f>
        <v/>
      </c>
      <c r="R25" s="84" t="str">
        <f>IF($L25=R$3,(IF(OR($F25="A",$G25="√"),$I25/R$5,$J25/R$5)),"")</f>
        <v/>
      </c>
      <c r="S25" s="55" t="s">
        <v>28</v>
      </c>
      <c r="T25" s="40"/>
    </row>
    <row r="26" spans="1:23" ht="19.149999999999999" customHeight="1">
      <c r="A26" s="223"/>
      <c r="B26" s="193"/>
      <c r="C26" s="55">
        <v>2</v>
      </c>
      <c r="D26" s="55" t="s">
        <v>75</v>
      </c>
      <c r="E26" s="49" t="s">
        <v>78</v>
      </c>
      <c r="F26" s="40" t="s">
        <v>48</v>
      </c>
      <c r="G26" s="56"/>
      <c r="H26" s="42">
        <f t="shared" si="21"/>
        <v>2</v>
      </c>
      <c r="I26" s="72">
        <f t="shared" si="0"/>
        <v>36</v>
      </c>
      <c r="J26" s="40">
        <v>36</v>
      </c>
      <c r="K26" s="83">
        <v>0</v>
      </c>
      <c r="L26" s="52"/>
      <c r="M26" s="84"/>
      <c r="N26" s="84"/>
      <c r="O26" s="84"/>
      <c r="P26" s="84"/>
      <c r="Q26" s="84" t="str">
        <f>IF($L26=Q$3,(IF(OR($F26="A",$G26="√"),$I26/Q$5,$J26/Q$5)),"")</f>
        <v/>
      </c>
      <c r="R26" s="84" t="str">
        <f>IF($L26=R$3,(IF(OR($F26="A",$G26="√"),$I26/R$5,$J26/R$5)),"")</f>
        <v/>
      </c>
      <c r="S26" s="55" t="s">
        <v>28</v>
      </c>
      <c r="T26" s="40"/>
    </row>
    <row r="27" spans="1:23" ht="19.149999999999999" customHeight="1">
      <c r="A27" s="223"/>
      <c r="B27" s="193"/>
      <c r="C27" s="55">
        <v>3</v>
      </c>
      <c r="D27" s="55" t="s">
        <v>75</v>
      </c>
      <c r="E27" s="49" t="s">
        <v>79</v>
      </c>
      <c r="F27" s="40" t="s">
        <v>48</v>
      </c>
      <c r="G27" s="56"/>
      <c r="H27" s="42">
        <f t="shared" si="21"/>
        <v>2</v>
      </c>
      <c r="I27" s="72">
        <f t="shared" si="0"/>
        <v>36</v>
      </c>
      <c r="J27" s="40">
        <v>36</v>
      </c>
      <c r="K27" s="83">
        <v>0</v>
      </c>
      <c r="L27" s="52"/>
      <c r="M27" s="84"/>
      <c r="N27" s="84"/>
      <c r="O27" s="84"/>
      <c r="P27" s="84"/>
      <c r="Q27" s="84" t="str">
        <f>IF($L27=Q$3,(IF(OR($F27="A",$G27="√"),$I27/Q$5,$J27/Q$5)),"")</f>
        <v/>
      </c>
      <c r="R27" s="84"/>
      <c r="S27" s="55" t="s">
        <v>28</v>
      </c>
      <c r="T27" s="40"/>
    </row>
    <row r="28" spans="1:23" ht="19.149999999999999" customHeight="1">
      <c r="A28" s="223"/>
      <c r="B28" s="193"/>
      <c r="C28" s="55">
        <v>4</v>
      </c>
      <c r="D28" s="55" t="s">
        <v>75</v>
      </c>
      <c r="E28" s="49" t="s">
        <v>80</v>
      </c>
      <c r="F28" s="40" t="s">
        <v>48</v>
      </c>
      <c r="G28" s="56"/>
      <c r="H28" s="42">
        <f t="shared" si="21"/>
        <v>2</v>
      </c>
      <c r="I28" s="72">
        <f t="shared" si="0"/>
        <v>36</v>
      </c>
      <c r="J28" s="40">
        <v>36</v>
      </c>
      <c r="K28" s="83">
        <v>0</v>
      </c>
      <c r="L28" s="52"/>
      <c r="M28" s="84"/>
      <c r="N28" s="84"/>
      <c r="O28" s="84"/>
      <c r="P28" s="84"/>
      <c r="Q28" s="84" t="str">
        <f>IF($L28=Q$3,(IF(OR($F28="A",$G28="√"),$I28/Q$5,$J28/Q$5)),"")</f>
        <v/>
      </c>
      <c r="R28" s="84"/>
      <c r="S28" s="55" t="s">
        <v>28</v>
      </c>
      <c r="T28" s="40"/>
    </row>
    <row r="29" spans="1:23" ht="19.149999999999999" customHeight="1">
      <c r="A29" s="223"/>
      <c r="B29" s="193"/>
      <c r="C29" s="163" t="s">
        <v>73</v>
      </c>
      <c r="D29" s="163"/>
      <c r="E29" s="163"/>
      <c r="F29" s="208"/>
      <c r="G29" s="163"/>
      <c r="H29" s="54">
        <f t="shared" ref="H29:K29" si="22">SUM(H25:H28)</f>
        <v>8</v>
      </c>
      <c r="I29" s="85">
        <f t="shared" si="22"/>
        <v>144</v>
      </c>
      <c r="J29" s="85">
        <f t="shared" si="22"/>
        <v>144</v>
      </c>
      <c r="K29" s="85">
        <f t="shared" si="22"/>
        <v>0</v>
      </c>
      <c r="L29" s="62"/>
      <c r="M29" s="86">
        <f t="shared" ref="M29:R29" si="23">SUM(M25:M28)</f>
        <v>0</v>
      </c>
      <c r="N29" s="86">
        <f t="shared" si="23"/>
        <v>0</v>
      </c>
      <c r="O29" s="86">
        <f t="shared" si="23"/>
        <v>0</v>
      </c>
      <c r="P29" s="86">
        <f t="shared" si="23"/>
        <v>0</v>
      </c>
      <c r="Q29" s="86">
        <f t="shared" si="23"/>
        <v>0</v>
      </c>
      <c r="R29" s="86">
        <f t="shared" si="23"/>
        <v>0</v>
      </c>
      <c r="S29" s="91"/>
      <c r="T29" s="92"/>
    </row>
    <row r="30" spans="1:23" ht="19.149999999999999" customHeight="1">
      <c r="A30" s="223"/>
      <c r="B30" s="163" t="s">
        <v>81</v>
      </c>
      <c r="C30" s="163"/>
      <c r="D30" s="163"/>
      <c r="E30" s="163"/>
      <c r="F30" s="208"/>
      <c r="G30" s="163"/>
      <c r="H30" s="54">
        <f t="shared" ref="H30:K30" si="24">H29+H24</f>
        <v>52.2222222222222</v>
      </c>
      <c r="I30" s="85">
        <f t="shared" si="24"/>
        <v>946</v>
      </c>
      <c r="J30" s="85">
        <f t="shared" si="24"/>
        <v>664</v>
      </c>
      <c r="K30" s="85">
        <f t="shared" si="24"/>
        <v>282</v>
      </c>
      <c r="L30" s="62"/>
      <c r="M30" s="82">
        <f t="shared" ref="M30:R30" si="25">M29+M24</f>
        <v>15.6</v>
      </c>
      <c r="N30" s="82">
        <f t="shared" si="25"/>
        <v>19.2</v>
      </c>
      <c r="O30" s="82">
        <f t="shared" si="25"/>
        <v>6</v>
      </c>
      <c r="P30" s="82">
        <f t="shared" si="25"/>
        <v>4</v>
      </c>
      <c r="Q30" s="82">
        <f t="shared" si="25"/>
        <v>0</v>
      </c>
      <c r="R30" s="82">
        <f t="shared" si="25"/>
        <v>0</v>
      </c>
      <c r="S30" s="93">
        <f>I30/M52</f>
        <v>0.34077809798270903</v>
      </c>
      <c r="T30" s="92"/>
      <c r="V30" s="33" t="s">
        <v>141</v>
      </c>
    </row>
    <row r="31" spans="1:23" ht="19.149999999999999" customHeight="1">
      <c r="A31" s="188" t="s">
        <v>82</v>
      </c>
      <c r="B31" s="194" t="s">
        <v>83</v>
      </c>
      <c r="C31" s="57">
        <v>1</v>
      </c>
      <c r="D31" s="55" t="s">
        <v>84</v>
      </c>
      <c r="E31" s="58" t="s">
        <v>85</v>
      </c>
      <c r="F31" s="40" t="s">
        <v>48</v>
      </c>
      <c r="G31" s="56"/>
      <c r="H31" s="59">
        <v>6</v>
      </c>
      <c r="I31" s="72">
        <f t="shared" ref="I31:I41" si="26">J31+K31</f>
        <v>96</v>
      </c>
      <c r="J31" s="83">
        <v>32</v>
      </c>
      <c r="K31" s="83">
        <v>64</v>
      </c>
      <c r="L31" s="56">
        <v>1</v>
      </c>
      <c r="M31" s="84">
        <f t="shared" ref="M31:R31" si="27">IF($L31=M$3,(IF(OR($F31="A",$G31="√"),$I31/M$5,$J31/M$5)),"")</f>
        <v>6.4</v>
      </c>
      <c r="N31" s="73" t="str">
        <f t="shared" si="27"/>
        <v/>
      </c>
      <c r="O31" s="84" t="str">
        <f t="shared" si="27"/>
        <v/>
      </c>
      <c r="P31" s="84" t="str">
        <f t="shared" si="27"/>
        <v/>
      </c>
      <c r="Q31" s="73" t="str">
        <f t="shared" si="27"/>
        <v/>
      </c>
      <c r="R31" s="84" t="str">
        <f t="shared" si="27"/>
        <v/>
      </c>
      <c r="S31" s="57" t="s">
        <v>35</v>
      </c>
      <c r="T31" s="94"/>
    </row>
    <row r="32" spans="1:23" ht="19.149999999999999" customHeight="1">
      <c r="A32" s="189"/>
      <c r="B32" s="195"/>
      <c r="C32" s="57">
        <v>2</v>
      </c>
      <c r="D32" s="60" t="s">
        <v>87</v>
      </c>
      <c r="E32" s="58" t="s">
        <v>88</v>
      </c>
      <c r="F32" s="40" t="s">
        <v>48</v>
      </c>
      <c r="G32" s="56"/>
      <c r="H32" s="59">
        <v>6</v>
      </c>
      <c r="I32" s="72">
        <f t="shared" si="26"/>
        <v>96</v>
      </c>
      <c r="J32" s="83">
        <v>96</v>
      </c>
      <c r="K32" s="83">
        <v>0</v>
      </c>
      <c r="L32" s="56">
        <v>1</v>
      </c>
      <c r="M32" s="84">
        <f t="shared" ref="M32:R32" si="28">IF($L32=M$3,(IF(OR($F32="A",$G32="√"),$I32/M$5,$J32/M$5)),"")</f>
        <v>6.4</v>
      </c>
      <c r="N32" s="73" t="str">
        <f t="shared" si="28"/>
        <v/>
      </c>
      <c r="O32" s="84" t="str">
        <f t="shared" si="28"/>
        <v/>
      </c>
      <c r="P32" s="84" t="str">
        <f t="shared" si="28"/>
        <v/>
      </c>
      <c r="Q32" s="73" t="str">
        <f t="shared" si="28"/>
        <v/>
      </c>
      <c r="R32" s="84" t="str">
        <f t="shared" si="28"/>
        <v/>
      </c>
      <c r="S32" s="57" t="s">
        <v>35</v>
      </c>
      <c r="T32" s="94"/>
    </row>
    <row r="33" spans="1:20" ht="19.149999999999999" customHeight="1">
      <c r="A33" s="189"/>
      <c r="B33" s="195"/>
      <c r="C33" s="57">
        <v>3</v>
      </c>
      <c r="D33" s="60" t="s">
        <v>89</v>
      </c>
      <c r="E33" s="58" t="s">
        <v>90</v>
      </c>
      <c r="F33" s="40" t="s">
        <v>70</v>
      </c>
      <c r="G33" s="56"/>
      <c r="H33" s="59">
        <f t="shared" ref="H33:H35" si="29">I33/18</f>
        <v>3</v>
      </c>
      <c r="I33" s="72">
        <f t="shared" si="26"/>
        <v>54</v>
      </c>
      <c r="J33" s="83">
        <v>54</v>
      </c>
      <c r="K33" s="83">
        <v>0</v>
      </c>
      <c r="L33" s="56">
        <v>2</v>
      </c>
      <c r="M33" s="73"/>
      <c r="N33" s="87">
        <f>IF($L33=N$3,(IF(OR($F33="A",$G33="√"),$I33/N$5,$J33/N$5)),"")</f>
        <v>3.6</v>
      </c>
      <c r="O33" s="84"/>
      <c r="P33" s="84"/>
      <c r="Q33" s="73"/>
      <c r="R33" s="84"/>
      <c r="S33" s="57" t="s">
        <v>35</v>
      </c>
      <c r="T33" s="94"/>
    </row>
    <row r="34" spans="1:20" ht="19.149999999999999" customHeight="1">
      <c r="A34" s="189"/>
      <c r="B34" s="195"/>
      <c r="C34" s="57">
        <v>4</v>
      </c>
      <c r="D34" s="60" t="s">
        <v>91</v>
      </c>
      <c r="E34" s="58" t="s">
        <v>92</v>
      </c>
      <c r="F34" s="40" t="s">
        <v>70</v>
      </c>
      <c r="G34" s="56"/>
      <c r="H34" s="59">
        <f t="shared" si="29"/>
        <v>3</v>
      </c>
      <c r="I34" s="72">
        <f t="shared" si="26"/>
        <v>54</v>
      </c>
      <c r="J34" s="83">
        <v>54</v>
      </c>
      <c r="K34" s="83">
        <v>0</v>
      </c>
      <c r="L34" s="56">
        <v>2</v>
      </c>
      <c r="M34" s="73"/>
      <c r="N34" s="73">
        <f>IF($L34=N$3,(IF(OR($F34="A",$G34="√"),$I34/N$5,$J34/N$5)),"")</f>
        <v>3.6</v>
      </c>
      <c r="O34" s="73"/>
      <c r="P34" s="73"/>
      <c r="Q34" s="73"/>
      <c r="R34" s="73"/>
      <c r="S34" s="57" t="s">
        <v>35</v>
      </c>
      <c r="T34" s="94"/>
    </row>
    <row r="35" spans="1:20" ht="19.149999999999999" customHeight="1">
      <c r="A35" s="189"/>
      <c r="B35" s="195"/>
      <c r="C35" s="57">
        <v>5</v>
      </c>
      <c r="D35" s="60" t="s">
        <v>93</v>
      </c>
      <c r="E35" s="58" t="s">
        <v>94</v>
      </c>
      <c r="F35" s="40" t="s">
        <v>95</v>
      </c>
      <c r="G35" s="56" t="s">
        <v>34</v>
      </c>
      <c r="H35" s="59">
        <f t="shared" si="29"/>
        <v>3</v>
      </c>
      <c r="I35" s="72">
        <f t="shared" si="26"/>
        <v>54</v>
      </c>
      <c r="J35" s="83">
        <v>30</v>
      </c>
      <c r="K35" s="83">
        <v>24</v>
      </c>
      <c r="L35" s="56">
        <v>2</v>
      </c>
      <c r="M35" s="73"/>
      <c r="N35" s="73">
        <f t="shared" ref="N35:P35" si="30">IF($L35=N$3,(IF(OR($F35="A",$G35="√"),$I35/N$5,$J35/N$5)),"")</f>
        <v>3.6</v>
      </c>
      <c r="O35" s="73" t="str">
        <f t="shared" si="30"/>
        <v/>
      </c>
      <c r="P35" s="73" t="str">
        <f t="shared" si="30"/>
        <v/>
      </c>
      <c r="Q35" s="73"/>
      <c r="R35" s="73"/>
      <c r="S35" s="57" t="s">
        <v>35</v>
      </c>
      <c r="T35" s="94"/>
    </row>
    <row r="36" spans="1:20" ht="19.149999999999999" customHeight="1">
      <c r="A36" s="189"/>
      <c r="B36" s="195"/>
      <c r="C36" s="57">
        <v>6</v>
      </c>
      <c r="D36" s="55" t="s">
        <v>96</v>
      </c>
      <c r="E36" s="58" t="s">
        <v>97</v>
      </c>
      <c r="F36" s="40" t="s">
        <v>26</v>
      </c>
      <c r="G36" s="56"/>
      <c r="H36" s="59">
        <v>4</v>
      </c>
      <c r="I36" s="72">
        <f t="shared" si="26"/>
        <v>120</v>
      </c>
      <c r="J36" s="40">
        <v>0</v>
      </c>
      <c r="K36" s="40">
        <v>120</v>
      </c>
      <c r="L36" s="56">
        <v>2</v>
      </c>
      <c r="M36" s="73" t="s">
        <v>142</v>
      </c>
      <c r="N36" s="73" t="s">
        <v>143</v>
      </c>
      <c r="O36" s="73" t="str">
        <f t="shared" ref="O36:R36" si="31">IF($L36=O$3,(IF(OR($F36="A",$G36="√"),$I36/O$5,$J36/O$5)),"")</f>
        <v/>
      </c>
      <c r="P36" s="73" t="str">
        <f t="shared" si="31"/>
        <v/>
      </c>
      <c r="Q36" s="73" t="str">
        <f t="shared" si="31"/>
        <v/>
      </c>
      <c r="R36" s="73" t="str">
        <f t="shared" si="31"/>
        <v/>
      </c>
      <c r="S36" s="57" t="s">
        <v>28</v>
      </c>
      <c r="T36" s="94"/>
    </row>
    <row r="37" spans="1:20" ht="19.149999999999999" customHeight="1">
      <c r="A37" s="189"/>
      <c r="B37" s="195"/>
      <c r="C37" s="57">
        <v>7</v>
      </c>
      <c r="D37" s="55" t="s">
        <v>98</v>
      </c>
      <c r="E37" s="58" t="s">
        <v>99</v>
      </c>
      <c r="F37" s="40" t="s">
        <v>33</v>
      </c>
      <c r="G37" s="56" t="s">
        <v>34</v>
      </c>
      <c r="H37" s="59">
        <f t="shared" ref="H37:H40" si="32">I37/18</f>
        <v>6</v>
      </c>
      <c r="I37" s="72">
        <f t="shared" si="26"/>
        <v>108</v>
      </c>
      <c r="J37" s="40">
        <v>54</v>
      </c>
      <c r="K37" s="40">
        <v>54</v>
      </c>
      <c r="L37" s="56">
        <v>4</v>
      </c>
      <c r="M37" s="73" t="str">
        <f t="shared" ref="M37:R37" si="33">IF($L37=M$3,(IF(OR($F37="A",$G37="√"),$I37/M$5,$J37/M$5)),"")</f>
        <v/>
      </c>
      <c r="N37" s="73" t="str">
        <f t="shared" si="33"/>
        <v/>
      </c>
      <c r="O37" s="73" t="str">
        <f t="shared" si="33"/>
        <v/>
      </c>
      <c r="P37" s="73">
        <f t="shared" si="33"/>
        <v>6</v>
      </c>
      <c r="Q37" s="73" t="str">
        <f t="shared" si="33"/>
        <v/>
      </c>
      <c r="R37" s="73" t="str">
        <f t="shared" si="33"/>
        <v/>
      </c>
      <c r="S37" s="57" t="s">
        <v>35</v>
      </c>
      <c r="T37" s="56"/>
    </row>
    <row r="38" spans="1:20" ht="19.149999999999999" customHeight="1">
      <c r="A38" s="189"/>
      <c r="B38" s="195"/>
      <c r="C38" s="57">
        <v>9</v>
      </c>
      <c r="D38" s="55" t="s">
        <v>100</v>
      </c>
      <c r="E38" s="58" t="s">
        <v>101</v>
      </c>
      <c r="F38" s="40" t="s">
        <v>33</v>
      </c>
      <c r="G38" s="56" t="s">
        <v>34</v>
      </c>
      <c r="H38" s="59">
        <f t="shared" si="32"/>
        <v>6</v>
      </c>
      <c r="I38" s="72">
        <f t="shared" si="26"/>
        <v>108</v>
      </c>
      <c r="J38" s="40">
        <v>54</v>
      </c>
      <c r="K38" s="40">
        <v>54</v>
      </c>
      <c r="L38" s="56">
        <v>3</v>
      </c>
      <c r="M38" s="73" t="str">
        <f t="shared" ref="M38:R38" si="34">IF($L38=M$3,(IF(OR($F38="A",$G38="√"),$I38/M$5,$J38/M$5)),"")</f>
        <v/>
      </c>
      <c r="N38" s="73" t="str">
        <f t="shared" si="34"/>
        <v/>
      </c>
      <c r="O38" s="73">
        <f t="shared" si="34"/>
        <v>6</v>
      </c>
      <c r="P38" s="73" t="str">
        <f t="shared" si="34"/>
        <v/>
      </c>
      <c r="Q38" s="73" t="str">
        <f t="shared" si="34"/>
        <v/>
      </c>
      <c r="R38" s="73" t="str">
        <f t="shared" si="34"/>
        <v/>
      </c>
      <c r="S38" s="57" t="s">
        <v>35</v>
      </c>
      <c r="T38" s="56"/>
    </row>
    <row r="39" spans="1:20" ht="19.149999999999999" customHeight="1">
      <c r="A39" s="189"/>
      <c r="B39" s="195"/>
      <c r="C39" s="57">
        <v>10</v>
      </c>
      <c r="D39" s="55" t="s">
        <v>102</v>
      </c>
      <c r="E39" s="58" t="s">
        <v>103</v>
      </c>
      <c r="F39" s="40" t="s">
        <v>33</v>
      </c>
      <c r="G39" s="56" t="s">
        <v>34</v>
      </c>
      <c r="H39" s="59">
        <f t="shared" si="32"/>
        <v>6</v>
      </c>
      <c r="I39" s="72">
        <f t="shared" si="26"/>
        <v>108</v>
      </c>
      <c r="J39" s="40">
        <v>54</v>
      </c>
      <c r="K39" s="40">
        <v>54</v>
      </c>
      <c r="L39" s="56">
        <v>4</v>
      </c>
      <c r="M39" s="73" t="str">
        <f t="shared" ref="M39:R39" si="35">IF($L39=M$3,(IF(OR($F39="A",$G39="√"),$I39/M$5,$J39/M$5)),"")</f>
        <v/>
      </c>
      <c r="N39" s="73" t="str">
        <f t="shared" si="35"/>
        <v/>
      </c>
      <c r="O39" s="73" t="str">
        <f t="shared" si="35"/>
        <v/>
      </c>
      <c r="P39" s="73">
        <f t="shared" si="35"/>
        <v>6</v>
      </c>
      <c r="Q39" s="73" t="str">
        <f t="shared" si="35"/>
        <v/>
      </c>
      <c r="R39" s="73" t="str">
        <f t="shared" si="35"/>
        <v/>
      </c>
      <c r="S39" s="57" t="s">
        <v>35</v>
      </c>
      <c r="T39" s="56"/>
    </row>
    <row r="40" spans="1:20" ht="19.149999999999999" customHeight="1">
      <c r="A40" s="189"/>
      <c r="B40" s="195"/>
      <c r="C40" s="57">
        <v>13</v>
      </c>
      <c r="D40" s="55" t="s">
        <v>144</v>
      </c>
      <c r="E40" s="58" t="s">
        <v>104</v>
      </c>
      <c r="F40" s="40" t="s">
        <v>33</v>
      </c>
      <c r="G40" s="56" t="s">
        <v>34</v>
      </c>
      <c r="H40" s="59">
        <f t="shared" si="32"/>
        <v>6</v>
      </c>
      <c r="I40" s="72">
        <f t="shared" si="26"/>
        <v>108</v>
      </c>
      <c r="J40" s="83">
        <v>12</v>
      </c>
      <c r="K40" s="83">
        <v>96</v>
      </c>
      <c r="L40" s="56">
        <v>5</v>
      </c>
      <c r="M40" s="84" t="str">
        <f t="shared" ref="M40:Q40" si="36">IF($L40=M$3,(IF(OR($F40="A",$G40="√"),$I40/M$5,$J40/M$5)),"")</f>
        <v/>
      </c>
      <c r="N40" s="73" t="str">
        <f t="shared" si="36"/>
        <v/>
      </c>
      <c r="O40" s="73" t="str">
        <f t="shared" si="36"/>
        <v/>
      </c>
      <c r="P40" s="84" t="str">
        <f t="shared" si="36"/>
        <v/>
      </c>
      <c r="Q40" s="73">
        <f t="shared" si="36"/>
        <v>9</v>
      </c>
      <c r="R40" s="73"/>
      <c r="S40" s="57" t="s">
        <v>28</v>
      </c>
      <c r="T40" s="94"/>
    </row>
    <row r="41" spans="1:20" ht="19.149999999999999" customHeight="1">
      <c r="A41" s="189"/>
      <c r="B41" s="195"/>
      <c r="C41" s="57">
        <v>14</v>
      </c>
      <c r="D41" s="55" t="s">
        <v>145</v>
      </c>
      <c r="E41" s="58" t="s">
        <v>105</v>
      </c>
      <c r="F41" s="40" t="s">
        <v>26</v>
      </c>
      <c r="G41" s="56"/>
      <c r="H41" s="42">
        <v>26</v>
      </c>
      <c r="I41" s="72">
        <f t="shared" si="26"/>
        <v>780</v>
      </c>
      <c r="J41" s="83">
        <v>0</v>
      </c>
      <c r="K41" s="83">
        <v>780</v>
      </c>
      <c r="L41" s="56" t="s">
        <v>146</v>
      </c>
      <c r="M41" s="84" t="str">
        <f t="shared" ref="M41:P41" si="37">IF($L41=M$3,(IF(OR($F41="A",$G41="√"),$I41/M$5,$J41/M$5)),"")</f>
        <v/>
      </c>
      <c r="N41" s="73" t="str">
        <f t="shared" si="37"/>
        <v/>
      </c>
      <c r="O41" s="73" t="str">
        <f t="shared" si="37"/>
        <v/>
      </c>
      <c r="P41" s="84" t="str">
        <f t="shared" si="37"/>
        <v/>
      </c>
      <c r="Q41" s="84" t="s">
        <v>147</v>
      </c>
      <c r="R41" s="95" t="s">
        <v>148</v>
      </c>
      <c r="S41" s="96" t="s">
        <v>28</v>
      </c>
      <c r="T41" s="94"/>
    </row>
    <row r="42" spans="1:20" ht="19.149999999999999" customHeight="1">
      <c r="A42" s="189"/>
      <c r="B42" s="196"/>
      <c r="C42" s="171" t="s">
        <v>73</v>
      </c>
      <c r="D42" s="171"/>
      <c r="E42" s="171"/>
      <c r="F42" s="215"/>
      <c r="G42" s="171"/>
      <c r="H42" s="54">
        <f t="shared" ref="H42:K42" si="38">SUM(H31:H41)</f>
        <v>75</v>
      </c>
      <c r="I42" s="85">
        <f t="shared" si="38"/>
        <v>1686</v>
      </c>
      <c r="J42" s="85">
        <f t="shared" si="38"/>
        <v>440</v>
      </c>
      <c r="K42" s="85">
        <f t="shared" si="38"/>
        <v>1246</v>
      </c>
      <c r="L42" s="62"/>
      <c r="M42" s="82">
        <f t="shared" ref="M42:R42" si="39">SUM(M31:M41)</f>
        <v>12.8</v>
      </c>
      <c r="N42" s="86">
        <f t="shared" si="39"/>
        <v>10.8</v>
      </c>
      <c r="O42" s="86">
        <f t="shared" si="39"/>
        <v>6</v>
      </c>
      <c r="P42" s="86">
        <f t="shared" si="39"/>
        <v>12</v>
      </c>
      <c r="Q42" s="86">
        <f t="shared" si="39"/>
        <v>9</v>
      </c>
      <c r="R42" s="86">
        <f t="shared" si="39"/>
        <v>0</v>
      </c>
      <c r="S42" s="91"/>
      <c r="T42" s="97"/>
    </row>
    <row r="43" spans="1:20" ht="19.149999999999999" customHeight="1">
      <c r="A43" s="189"/>
      <c r="B43" s="61"/>
      <c r="C43" s="56">
        <v>1</v>
      </c>
      <c r="D43" s="55" t="s">
        <v>109</v>
      </c>
      <c r="E43" s="58" t="s">
        <v>110</v>
      </c>
      <c r="F43" s="57" t="s">
        <v>95</v>
      </c>
      <c r="G43" s="56" t="s">
        <v>34</v>
      </c>
      <c r="H43" s="63">
        <v>2</v>
      </c>
      <c r="I43" s="72">
        <f t="shared" ref="I43:I46" si="40">J43+K43</f>
        <v>36</v>
      </c>
      <c r="J43" s="88">
        <v>18</v>
      </c>
      <c r="K43" s="88">
        <v>18</v>
      </c>
      <c r="L43" s="57">
        <v>3</v>
      </c>
      <c r="M43" s="82" t="str">
        <f>IF($L43=M$3,(IF(OR($F41="A",$G41="√"),$I41/M$5,$J41/M$5)),"")</f>
        <v/>
      </c>
      <c r="N43" s="86"/>
      <c r="O43" s="86">
        <f>IF($L43=O$3,(IF(OR($F43="A",$G43="√"),$I43/O$5,$J43/O$5)),"")</f>
        <v>2</v>
      </c>
      <c r="P43" s="86"/>
      <c r="Q43" s="86"/>
      <c r="R43" s="86"/>
      <c r="S43" s="57" t="s">
        <v>28</v>
      </c>
      <c r="T43" s="97"/>
    </row>
    <row r="44" spans="1:20" ht="19.149999999999999" customHeight="1">
      <c r="A44" s="189"/>
      <c r="B44" s="61"/>
      <c r="C44" s="56">
        <v>2</v>
      </c>
      <c r="D44" s="55" t="s">
        <v>111</v>
      </c>
      <c r="E44" s="58" t="s">
        <v>112</v>
      </c>
      <c r="F44" s="57" t="s">
        <v>95</v>
      </c>
      <c r="G44" s="56" t="s">
        <v>34</v>
      </c>
      <c r="H44" s="63">
        <f t="shared" ref="H44:H46" si="41">I44/18</f>
        <v>2</v>
      </c>
      <c r="I44" s="72">
        <f t="shared" si="40"/>
        <v>36</v>
      </c>
      <c r="J44" s="88">
        <v>18</v>
      </c>
      <c r="K44" s="88">
        <v>18</v>
      </c>
      <c r="L44" s="57">
        <v>3</v>
      </c>
      <c r="M44" s="82"/>
      <c r="N44" s="86"/>
      <c r="O44" s="86">
        <f>IF($L44=O$3,(IF(OR($F44="A",$G44="√"),$I44/O$5,$J44/O$5)),"")</f>
        <v>2</v>
      </c>
      <c r="P44" s="86"/>
      <c r="Q44" s="86"/>
      <c r="R44" s="86"/>
      <c r="S44" s="57" t="s">
        <v>28</v>
      </c>
      <c r="T44" s="97"/>
    </row>
    <row r="45" spans="1:20" ht="19.149999999999999" customHeight="1">
      <c r="A45" s="189"/>
      <c r="B45" s="160" t="s">
        <v>108</v>
      </c>
      <c r="C45" s="56">
        <v>3</v>
      </c>
      <c r="D45" s="55" t="s">
        <v>113</v>
      </c>
      <c r="E45" s="58" t="s">
        <v>114</v>
      </c>
      <c r="F45" s="57" t="s">
        <v>95</v>
      </c>
      <c r="G45" s="56" t="s">
        <v>34</v>
      </c>
      <c r="H45" s="63">
        <f t="shared" si="41"/>
        <v>2</v>
      </c>
      <c r="I45" s="72">
        <f t="shared" si="40"/>
        <v>36</v>
      </c>
      <c r="J45" s="88">
        <v>18</v>
      </c>
      <c r="K45" s="88">
        <v>18</v>
      </c>
      <c r="L45" s="57">
        <v>4</v>
      </c>
      <c r="M45" s="84" t="s">
        <v>149</v>
      </c>
      <c r="N45" s="84" t="str">
        <f t="shared" ref="N45:R45" si="42">IF($L45=N$3,(IF(OR($F43="A",$G43="√"),$I43/N$5,$J43/N$5)),"")</f>
        <v/>
      </c>
      <c r="O45" s="84"/>
      <c r="P45" s="84">
        <f t="shared" si="42"/>
        <v>2</v>
      </c>
      <c r="Q45" s="84" t="str">
        <f t="shared" si="42"/>
        <v/>
      </c>
      <c r="R45" s="84" t="str">
        <f t="shared" si="42"/>
        <v/>
      </c>
      <c r="S45" s="57" t="s">
        <v>28</v>
      </c>
      <c r="T45" s="40"/>
    </row>
    <row r="46" spans="1:20" ht="19.149999999999999" customHeight="1">
      <c r="A46" s="189"/>
      <c r="B46" s="160"/>
      <c r="C46" s="56">
        <v>4</v>
      </c>
      <c r="D46" s="64" t="s">
        <v>115</v>
      </c>
      <c r="E46" s="39" t="s">
        <v>116</v>
      </c>
      <c r="F46" s="57" t="s">
        <v>95</v>
      </c>
      <c r="G46" s="56" t="s">
        <v>34</v>
      </c>
      <c r="H46" s="65">
        <f t="shared" si="41"/>
        <v>2</v>
      </c>
      <c r="I46" s="72">
        <f t="shared" si="40"/>
        <v>36</v>
      </c>
      <c r="J46" s="89">
        <v>18</v>
      </c>
      <c r="K46" s="89">
        <v>18</v>
      </c>
      <c r="L46" s="57">
        <v>4</v>
      </c>
      <c r="M46" s="84" t="str">
        <f t="shared" ref="M46:R46" si="43">IF($L46=M$3,(IF(OR($F44="A",$G44="√"),$I44/M$5,$J44/M$5)),"")</f>
        <v/>
      </c>
      <c r="N46" s="84" t="str">
        <f t="shared" si="43"/>
        <v/>
      </c>
      <c r="O46" s="84" t="str">
        <f t="shared" si="43"/>
        <v/>
      </c>
      <c r="P46" s="84">
        <f t="shared" si="43"/>
        <v>2</v>
      </c>
      <c r="Q46" s="84" t="str">
        <f t="shared" si="43"/>
        <v/>
      </c>
      <c r="R46" s="84" t="str">
        <f t="shared" si="43"/>
        <v/>
      </c>
      <c r="S46" s="57" t="s">
        <v>28</v>
      </c>
      <c r="T46" s="40"/>
    </row>
    <row r="47" spans="1:20" ht="19.149999999999999" customHeight="1">
      <c r="A47" s="189"/>
      <c r="B47" s="160"/>
      <c r="C47" s="171" t="s">
        <v>73</v>
      </c>
      <c r="D47" s="171"/>
      <c r="E47" s="171"/>
      <c r="F47" s="215"/>
      <c r="G47" s="171"/>
      <c r="H47" s="54">
        <f>SUM(H43:H46)</f>
        <v>8</v>
      </c>
      <c r="I47" s="85">
        <f>SUM(I43:I46)</f>
        <v>144</v>
      </c>
      <c r="J47" s="85">
        <f>SUM(J43:J44)</f>
        <v>36</v>
      </c>
      <c r="K47" s="85">
        <f>SUM(K43:K44)</f>
        <v>36</v>
      </c>
      <c r="L47" s="62"/>
      <c r="M47" s="86">
        <f t="shared" ref="M47:R47" si="44">SUM(M45:M46)</f>
        <v>0</v>
      </c>
      <c r="N47" s="86">
        <f t="shared" si="44"/>
        <v>0</v>
      </c>
      <c r="O47" s="86">
        <v>4</v>
      </c>
      <c r="P47" s="86">
        <f t="shared" si="44"/>
        <v>4</v>
      </c>
      <c r="Q47" s="86">
        <f t="shared" si="44"/>
        <v>0</v>
      </c>
      <c r="R47" s="86">
        <f t="shared" si="44"/>
        <v>0</v>
      </c>
      <c r="S47" s="91"/>
      <c r="T47" s="40"/>
    </row>
    <row r="48" spans="1:20" ht="19.149999999999999" customHeight="1">
      <c r="A48" s="190"/>
      <c r="B48" s="163" t="s">
        <v>117</v>
      </c>
      <c r="C48" s="163"/>
      <c r="D48" s="163"/>
      <c r="E48" s="163"/>
      <c r="F48" s="208"/>
      <c r="G48" s="163"/>
      <c r="H48" s="54">
        <f t="shared" ref="H48:K48" si="45">H47+H42</f>
        <v>83</v>
      </c>
      <c r="I48" s="85">
        <f t="shared" si="45"/>
        <v>1830</v>
      </c>
      <c r="J48" s="85">
        <f t="shared" si="45"/>
        <v>476</v>
      </c>
      <c r="K48" s="85">
        <f t="shared" si="45"/>
        <v>1282</v>
      </c>
      <c r="L48" s="90">
        <v>0</v>
      </c>
      <c r="M48" s="86">
        <f t="shared" ref="M48:R48" si="46">M47+M42</f>
        <v>12.8</v>
      </c>
      <c r="N48" s="86">
        <f t="shared" si="46"/>
        <v>10.8</v>
      </c>
      <c r="O48" s="86">
        <f t="shared" si="46"/>
        <v>10</v>
      </c>
      <c r="P48" s="86">
        <f t="shared" si="46"/>
        <v>16</v>
      </c>
      <c r="Q48" s="86">
        <f t="shared" si="46"/>
        <v>9</v>
      </c>
      <c r="R48" s="86">
        <f t="shared" si="46"/>
        <v>0</v>
      </c>
      <c r="S48" s="93">
        <f>I48/M52</f>
        <v>0.65922190201729103</v>
      </c>
      <c r="T48" s="98"/>
    </row>
    <row r="49" spans="1:20" ht="19.149999999999999" customHeight="1">
      <c r="A49" s="167" t="s">
        <v>35</v>
      </c>
      <c r="B49" s="168"/>
      <c r="C49" s="168"/>
      <c r="D49" s="168"/>
      <c r="E49" s="168"/>
      <c r="F49" s="212"/>
      <c r="G49" s="168"/>
      <c r="H49" s="213"/>
      <c r="I49" s="212"/>
      <c r="J49" s="212"/>
      <c r="K49" s="212"/>
      <c r="L49" s="168"/>
      <c r="M49" s="56" t="s">
        <v>125</v>
      </c>
      <c r="N49" s="56" t="s">
        <v>125</v>
      </c>
      <c r="O49" s="56" t="s">
        <v>125</v>
      </c>
      <c r="P49" s="56" t="s">
        <v>125</v>
      </c>
      <c r="Q49" s="56" t="s">
        <v>125</v>
      </c>
      <c r="R49" s="56"/>
      <c r="S49" s="94"/>
      <c r="T49" s="94"/>
    </row>
    <row r="50" spans="1:20" ht="19.149999999999999" customHeight="1">
      <c r="A50" s="167" t="s">
        <v>118</v>
      </c>
      <c r="B50" s="168"/>
      <c r="C50" s="168"/>
      <c r="D50" s="168"/>
      <c r="E50" s="168"/>
      <c r="F50" s="212"/>
      <c r="G50" s="168"/>
      <c r="H50" s="213"/>
      <c r="I50" s="212"/>
      <c r="J50" s="212"/>
      <c r="K50" s="212"/>
      <c r="L50" s="168"/>
      <c r="M50" s="56"/>
      <c r="N50" s="56"/>
      <c r="O50" s="56"/>
      <c r="P50" s="56"/>
      <c r="Q50" s="56"/>
      <c r="R50" s="56" t="s">
        <v>142</v>
      </c>
      <c r="S50" s="94"/>
      <c r="T50" s="94"/>
    </row>
    <row r="51" spans="1:20" ht="19.149999999999999" customHeight="1">
      <c r="A51" s="162" t="s">
        <v>119</v>
      </c>
      <c r="B51" s="163"/>
      <c r="C51" s="163"/>
      <c r="D51" s="163"/>
      <c r="E51" s="163"/>
      <c r="F51" s="208"/>
      <c r="G51" s="163"/>
      <c r="H51" s="214"/>
      <c r="I51" s="208"/>
      <c r="J51" s="208"/>
      <c r="K51" s="208"/>
      <c r="L51" s="163"/>
      <c r="M51" s="82">
        <f t="shared" ref="M51:Q51" si="47">M48+M30</f>
        <v>28.4</v>
      </c>
      <c r="N51" s="82">
        <f t="shared" si="47"/>
        <v>30</v>
      </c>
      <c r="O51" s="82">
        <f t="shared" si="47"/>
        <v>16</v>
      </c>
      <c r="P51" s="82">
        <f t="shared" si="47"/>
        <v>20</v>
      </c>
      <c r="Q51" s="82">
        <f t="shared" si="47"/>
        <v>9</v>
      </c>
      <c r="R51" s="82">
        <v>0</v>
      </c>
      <c r="S51" s="92"/>
      <c r="T51" s="92"/>
    </row>
    <row r="52" spans="1:20" ht="19.149999999999999" customHeight="1">
      <c r="A52" s="162" t="s">
        <v>120</v>
      </c>
      <c r="B52" s="163"/>
      <c r="C52" s="163"/>
      <c r="D52" s="163"/>
      <c r="E52" s="163"/>
      <c r="F52" s="208"/>
      <c r="G52" s="163"/>
      <c r="H52" s="209">
        <v>147</v>
      </c>
      <c r="I52" s="210"/>
      <c r="J52" s="210"/>
      <c r="K52" s="210"/>
      <c r="L52" s="211"/>
      <c r="M52" s="206">
        <f>I48+I30</f>
        <v>2776</v>
      </c>
      <c r="N52" s="206"/>
      <c r="O52" s="206"/>
      <c r="P52" s="206"/>
      <c r="Q52" s="207" t="s">
        <v>150</v>
      </c>
      <c r="R52" s="207"/>
      <c r="S52" s="207"/>
      <c r="T52" s="99"/>
    </row>
    <row r="53" spans="1:20" ht="19.149999999999999" customHeight="1">
      <c r="A53" s="162" t="s">
        <v>121</v>
      </c>
      <c r="B53" s="163"/>
      <c r="C53" s="163"/>
      <c r="D53" s="163"/>
      <c r="E53" s="163"/>
      <c r="F53" s="208"/>
      <c r="G53" s="163"/>
      <c r="H53" s="209">
        <f>H47+H29</f>
        <v>16</v>
      </c>
      <c r="I53" s="210"/>
      <c r="J53" s="210"/>
      <c r="K53" s="210"/>
      <c r="L53" s="211"/>
      <c r="M53" s="206">
        <f>I47+I29</f>
        <v>288</v>
      </c>
      <c r="N53" s="206"/>
      <c r="O53" s="206"/>
      <c r="P53" s="206"/>
      <c r="Q53" s="207">
        <f>M53/M52</f>
        <v>0.103746397694524</v>
      </c>
      <c r="R53" s="207"/>
      <c r="S53" s="207"/>
      <c r="T53" s="99"/>
    </row>
    <row r="54" spans="1:20" ht="19.149999999999999" customHeight="1">
      <c r="A54" s="144" t="s">
        <v>122</v>
      </c>
      <c r="B54" s="145"/>
      <c r="C54" s="145"/>
      <c r="D54" s="145"/>
      <c r="E54" s="145"/>
      <c r="F54" s="197"/>
      <c r="G54" s="145"/>
      <c r="H54" s="198" t="s">
        <v>150</v>
      </c>
      <c r="I54" s="199"/>
      <c r="J54" s="199"/>
      <c r="K54" s="199"/>
      <c r="L54" s="200"/>
      <c r="M54" s="201">
        <f>K48+K30</f>
        <v>1564</v>
      </c>
      <c r="N54" s="201"/>
      <c r="O54" s="201"/>
      <c r="P54" s="201"/>
      <c r="Q54" s="202">
        <f>M54/M52</f>
        <v>0.56340057636887597</v>
      </c>
      <c r="R54" s="202"/>
      <c r="S54" s="202"/>
      <c r="T54" s="99"/>
    </row>
    <row r="56" spans="1:20" ht="75" customHeight="1">
      <c r="A56" s="203" t="s">
        <v>151</v>
      </c>
      <c r="B56" s="203"/>
      <c r="C56" s="204" t="s">
        <v>152</v>
      </c>
      <c r="D56" s="204"/>
      <c r="E56" s="204"/>
      <c r="F56" s="204"/>
      <c r="G56" s="204"/>
      <c r="H56" s="205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</row>
  </sheetData>
  <mergeCells count="46">
    <mergeCell ref="A1:T1"/>
    <mergeCell ref="F2:G2"/>
    <mergeCell ref="I2:K2"/>
    <mergeCell ref="M2:R2"/>
    <mergeCell ref="C24:G24"/>
    <mergeCell ref="A6:A30"/>
    <mergeCell ref="C2:C5"/>
    <mergeCell ref="D2:D5"/>
    <mergeCell ref="E2:E5"/>
    <mergeCell ref="F3:F5"/>
    <mergeCell ref="G3:G5"/>
    <mergeCell ref="H2:H5"/>
    <mergeCell ref="I3:I5"/>
    <mergeCell ref="J3:J5"/>
    <mergeCell ref="K3:K5"/>
    <mergeCell ref="L2:L5"/>
    <mergeCell ref="A49:L49"/>
    <mergeCell ref="A50:L50"/>
    <mergeCell ref="A51:L51"/>
    <mergeCell ref="A52:G52"/>
    <mergeCell ref="H52:L52"/>
    <mergeCell ref="M52:P52"/>
    <mergeCell ref="Q52:S52"/>
    <mergeCell ref="A53:G53"/>
    <mergeCell ref="H53:L53"/>
    <mergeCell ref="M53:P53"/>
    <mergeCell ref="Q53:S53"/>
    <mergeCell ref="A54:G54"/>
    <mergeCell ref="H54:L54"/>
    <mergeCell ref="M54:P54"/>
    <mergeCell ref="Q54:S54"/>
    <mergeCell ref="A56:B56"/>
    <mergeCell ref="C56:T56"/>
    <mergeCell ref="S2:S5"/>
    <mergeCell ref="T2:T5"/>
    <mergeCell ref="A2:B5"/>
    <mergeCell ref="A31:A48"/>
    <mergeCell ref="B6:B22"/>
    <mergeCell ref="B25:B29"/>
    <mergeCell ref="B31:B42"/>
    <mergeCell ref="B45:B47"/>
    <mergeCell ref="C29:G29"/>
    <mergeCell ref="B30:G30"/>
    <mergeCell ref="C42:G42"/>
    <mergeCell ref="C47:G47"/>
    <mergeCell ref="B48:G48"/>
  </mergeCells>
  <phoneticPr fontId="30" type="noConversion"/>
  <pageMargins left="0.75" right="0.75" top="1" bottom="1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5"/>
  <sheetViews>
    <sheetView topLeftCell="A22" workbookViewId="0">
      <selection activeCell="D6" sqref="D6"/>
    </sheetView>
  </sheetViews>
  <sheetFormatPr defaultColWidth="9" defaultRowHeight="13.5"/>
  <cols>
    <col min="1" max="2" width="14.375" style="1" customWidth="1"/>
    <col min="3" max="3" width="15.875" style="1" customWidth="1"/>
    <col min="4" max="4" width="14.875" style="1" customWidth="1"/>
    <col min="5" max="5" width="16.5" style="1" customWidth="1"/>
    <col min="6" max="6" width="17.875" style="1" customWidth="1"/>
    <col min="7" max="7" width="14.375" style="1" customWidth="1"/>
    <col min="8" max="8" width="15.875" style="1" customWidth="1"/>
    <col min="9" max="16384" width="9" style="1"/>
  </cols>
  <sheetData>
    <row r="1" spans="1:10" ht="41.25" customHeight="1">
      <c r="B1" s="233" t="s">
        <v>153</v>
      </c>
      <c r="C1" s="233"/>
      <c r="D1" s="233"/>
      <c r="E1" s="233"/>
      <c r="F1" s="233"/>
      <c r="G1" s="233"/>
      <c r="H1" s="233"/>
      <c r="I1" s="27"/>
      <c r="J1" s="27"/>
    </row>
    <row r="2" spans="1:10" ht="54" customHeight="1">
      <c r="A2" s="234" t="s">
        <v>154</v>
      </c>
      <c r="B2" s="235"/>
      <c r="C2" s="235"/>
      <c r="D2" s="235"/>
      <c r="E2" s="235"/>
      <c r="F2" s="235"/>
      <c r="G2" s="235"/>
      <c r="H2" s="236"/>
      <c r="I2" s="28"/>
      <c r="J2" s="28"/>
    </row>
    <row r="3" spans="1:10" ht="105" customHeight="1">
      <c r="A3" s="237" t="s">
        <v>155</v>
      </c>
      <c r="B3" s="237"/>
      <c r="C3" s="237"/>
      <c r="D3" s="237"/>
      <c r="E3" s="237"/>
      <c r="F3" s="237"/>
      <c r="G3" s="237"/>
      <c r="H3" s="237"/>
      <c r="I3" s="28"/>
      <c r="J3" s="29"/>
    </row>
    <row r="4" spans="1:10" ht="26.25" customHeight="1">
      <c r="B4" s="2" t="s">
        <v>156</v>
      </c>
      <c r="C4" s="2" t="s">
        <v>157</v>
      </c>
      <c r="D4" s="2" t="s">
        <v>158</v>
      </c>
      <c r="E4" s="2" t="s">
        <v>159</v>
      </c>
      <c r="F4" s="2" t="s">
        <v>160</v>
      </c>
      <c r="G4" s="2" t="s">
        <v>161</v>
      </c>
      <c r="H4" s="2" t="s">
        <v>162</v>
      </c>
    </row>
    <row r="5" spans="1:10" ht="18.75" customHeight="1">
      <c r="B5" s="3"/>
      <c r="C5" s="4">
        <v>1.4</v>
      </c>
      <c r="D5" s="3">
        <v>1.5</v>
      </c>
      <c r="E5" s="3">
        <v>1.6</v>
      </c>
      <c r="F5" s="3">
        <v>1.7</v>
      </c>
      <c r="G5" s="3">
        <v>1.8</v>
      </c>
      <c r="H5" s="3">
        <v>1.9</v>
      </c>
      <c r="I5" s="7"/>
    </row>
    <row r="6" spans="1:10" ht="43.5" customHeight="1">
      <c r="A6" s="3" t="s">
        <v>163</v>
      </c>
      <c r="B6" s="3"/>
      <c r="C6" s="5" t="s">
        <v>164</v>
      </c>
      <c r="D6" s="6" t="s">
        <v>165</v>
      </c>
      <c r="E6" s="6" t="s">
        <v>165</v>
      </c>
      <c r="F6" s="6" t="s">
        <v>166</v>
      </c>
      <c r="G6" s="6" t="s">
        <v>165</v>
      </c>
      <c r="H6" s="6" t="s">
        <v>166</v>
      </c>
      <c r="I6" s="7"/>
    </row>
    <row r="7" spans="1:10" ht="39" customHeight="1">
      <c r="A7" s="3" t="s">
        <v>167</v>
      </c>
      <c r="B7" s="3"/>
      <c r="C7" s="6" t="s">
        <v>168</v>
      </c>
      <c r="D7" s="6" t="s">
        <v>168</v>
      </c>
      <c r="E7" s="6" t="s">
        <v>168</v>
      </c>
      <c r="F7" s="6" t="s">
        <v>168</v>
      </c>
      <c r="G7" s="6" t="s">
        <v>168</v>
      </c>
      <c r="H7" s="6" t="s">
        <v>168</v>
      </c>
      <c r="I7" s="7"/>
    </row>
    <row r="8" spans="1:10" ht="16.5" customHeight="1">
      <c r="A8" s="7"/>
      <c r="B8" s="8">
        <v>1.1000000000000001</v>
      </c>
      <c r="C8" s="3">
        <v>1.1100000000000001</v>
      </c>
      <c r="D8" s="3">
        <v>1.1200000000000001</v>
      </c>
      <c r="E8" s="3">
        <v>1.1299999999999999</v>
      </c>
      <c r="F8" s="3">
        <v>1.1399999999999999</v>
      </c>
      <c r="G8" s="3">
        <v>1.1499999999999999</v>
      </c>
      <c r="H8" s="3">
        <v>1.1599999999999999</v>
      </c>
      <c r="I8" s="7"/>
    </row>
    <row r="9" spans="1:10" ht="51" customHeight="1">
      <c r="A9" s="3" t="s">
        <v>163</v>
      </c>
      <c r="B9" s="9" t="s">
        <v>169</v>
      </c>
      <c r="C9" s="6" t="s">
        <v>168</v>
      </c>
      <c r="D9" s="6" t="s">
        <v>168</v>
      </c>
      <c r="E9" s="6" t="s">
        <v>166</v>
      </c>
      <c r="F9" s="6" t="s">
        <v>166</v>
      </c>
      <c r="G9" s="6" t="s">
        <v>166</v>
      </c>
      <c r="H9" s="6" t="s">
        <v>170</v>
      </c>
      <c r="I9" s="7"/>
    </row>
    <row r="10" spans="1:10" ht="51.75" customHeight="1">
      <c r="A10" s="3" t="s">
        <v>167</v>
      </c>
      <c r="B10" s="6" t="s">
        <v>170</v>
      </c>
      <c r="C10" s="6" t="s">
        <v>170</v>
      </c>
      <c r="D10" s="6" t="s">
        <v>170</v>
      </c>
      <c r="E10" s="6" t="s">
        <v>170</v>
      </c>
      <c r="F10" s="6" t="s">
        <v>170</v>
      </c>
      <c r="G10" s="6" t="s">
        <v>168</v>
      </c>
      <c r="H10" s="6" t="s">
        <v>166</v>
      </c>
      <c r="I10" s="7"/>
    </row>
    <row r="11" spans="1:10">
      <c r="B11" s="3">
        <v>1.17</v>
      </c>
      <c r="C11" s="3">
        <v>1.18</v>
      </c>
      <c r="D11" s="3">
        <v>1.19</v>
      </c>
      <c r="E11" s="8">
        <v>1.2</v>
      </c>
      <c r="F11" s="3">
        <v>1.21</v>
      </c>
      <c r="G11" s="3">
        <v>1.22</v>
      </c>
      <c r="H11" s="3">
        <v>1.23</v>
      </c>
      <c r="I11" s="7"/>
    </row>
    <row r="12" spans="1:10" ht="42.75" customHeight="1">
      <c r="A12" s="3" t="s">
        <v>163</v>
      </c>
      <c r="B12" s="6" t="s">
        <v>166</v>
      </c>
      <c r="C12" s="6" t="s">
        <v>166</v>
      </c>
      <c r="D12" s="6" t="s">
        <v>166</v>
      </c>
      <c r="E12" s="6" t="s">
        <v>166</v>
      </c>
      <c r="F12" s="6" t="s">
        <v>166</v>
      </c>
      <c r="G12" s="6" t="s">
        <v>166</v>
      </c>
      <c r="H12" s="6" t="s">
        <v>166</v>
      </c>
      <c r="I12" s="7"/>
    </row>
    <row r="13" spans="1:10" ht="49.5" customHeight="1">
      <c r="A13" s="3" t="s">
        <v>167</v>
      </c>
      <c r="B13" s="6" t="s">
        <v>171</v>
      </c>
      <c r="C13" s="6" t="s">
        <v>170</v>
      </c>
      <c r="D13" s="6" t="s">
        <v>170</v>
      </c>
      <c r="E13" s="6" t="s">
        <v>170</v>
      </c>
      <c r="F13" s="6" t="s">
        <v>170</v>
      </c>
      <c r="G13" s="6" t="s">
        <v>170</v>
      </c>
      <c r="H13" s="6" t="s">
        <v>170</v>
      </c>
      <c r="I13" s="7"/>
    </row>
    <row r="14" spans="1:10">
      <c r="A14" s="7"/>
      <c r="B14" s="3">
        <v>1.24</v>
      </c>
      <c r="C14" s="3">
        <v>1.25</v>
      </c>
      <c r="D14" s="3">
        <v>1.26</v>
      </c>
      <c r="E14" s="3">
        <v>1.27</v>
      </c>
      <c r="F14" s="3">
        <v>1.28</v>
      </c>
      <c r="G14" s="3">
        <v>1.29</v>
      </c>
      <c r="H14" s="8">
        <v>1.3</v>
      </c>
      <c r="I14" s="7"/>
    </row>
    <row r="15" spans="1:10" ht="42.75" customHeight="1">
      <c r="A15" s="3" t="s">
        <v>163</v>
      </c>
      <c r="B15" s="6" t="s">
        <v>166</v>
      </c>
      <c r="C15" s="6" t="s">
        <v>166</v>
      </c>
      <c r="D15" s="6" t="s">
        <v>166</v>
      </c>
      <c r="E15" s="6" t="s">
        <v>170</v>
      </c>
      <c r="F15" s="6" t="s">
        <v>170</v>
      </c>
      <c r="G15" s="6" t="s">
        <v>166</v>
      </c>
      <c r="H15" s="6" t="s">
        <v>166</v>
      </c>
      <c r="I15" s="7"/>
    </row>
    <row r="16" spans="1:10" ht="50.25" customHeight="1">
      <c r="A16" s="3" t="s">
        <v>167</v>
      </c>
      <c r="B16" s="6" t="s">
        <v>170</v>
      </c>
      <c r="C16" s="6" t="s">
        <v>170</v>
      </c>
      <c r="D16" s="6" t="s">
        <v>170</v>
      </c>
      <c r="E16" s="6" t="s">
        <v>170</v>
      </c>
      <c r="F16" s="6" t="s">
        <v>170</v>
      </c>
      <c r="G16" s="6" t="s">
        <v>170</v>
      </c>
      <c r="H16" s="6" t="s">
        <v>170</v>
      </c>
      <c r="I16" s="7"/>
    </row>
    <row r="17" spans="1:9">
      <c r="A17" s="7"/>
      <c r="B17" s="3">
        <v>1.31</v>
      </c>
      <c r="C17" s="3">
        <v>2.1</v>
      </c>
      <c r="D17" s="3">
        <v>2.2000000000000002</v>
      </c>
      <c r="E17" s="3">
        <v>2.2999999999999998</v>
      </c>
      <c r="F17" s="3">
        <v>2.4</v>
      </c>
      <c r="G17" s="3">
        <v>2.5</v>
      </c>
      <c r="H17" s="3">
        <v>2.6</v>
      </c>
      <c r="I17" s="7"/>
    </row>
    <row r="18" spans="1:9" ht="46.5" customHeight="1">
      <c r="A18" s="3"/>
      <c r="B18" s="3" t="s">
        <v>172</v>
      </c>
      <c r="C18" s="3" t="s">
        <v>172</v>
      </c>
      <c r="D18" s="3" t="s">
        <v>172</v>
      </c>
      <c r="E18" s="3" t="s">
        <v>172</v>
      </c>
      <c r="F18" s="3" t="s">
        <v>172</v>
      </c>
      <c r="G18" s="3" t="s">
        <v>172</v>
      </c>
      <c r="H18" s="3" t="s">
        <v>172</v>
      </c>
      <c r="I18" s="7"/>
    </row>
    <row r="19" spans="1:9">
      <c r="A19" s="7"/>
      <c r="B19" s="3">
        <v>2.7</v>
      </c>
      <c r="C19" s="3">
        <v>2.8</v>
      </c>
      <c r="D19" s="3">
        <v>2.9</v>
      </c>
      <c r="E19" s="8">
        <v>2.1</v>
      </c>
      <c r="F19" s="3">
        <v>2.11</v>
      </c>
      <c r="G19" s="3">
        <v>2.12</v>
      </c>
      <c r="H19" s="3">
        <v>2.13</v>
      </c>
      <c r="I19" s="7"/>
    </row>
    <row r="20" spans="1:9" ht="48" customHeight="1">
      <c r="A20" s="3" t="s">
        <v>163</v>
      </c>
      <c r="B20" s="6" t="s">
        <v>173</v>
      </c>
      <c r="C20" s="6" t="s">
        <v>170</v>
      </c>
      <c r="D20" s="6" t="s">
        <v>170</v>
      </c>
      <c r="E20" s="6" t="s">
        <v>170</v>
      </c>
      <c r="F20" s="231" t="s">
        <v>172</v>
      </c>
      <c r="G20" s="231" t="s">
        <v>172</v>
      </c>
      <c r="H20" s="231" t="s">
        <v>172</v>
      </c>
      <c r="I20" s="7"/>
    </row>
    <row r="21" spans="1:9" ht="62.25" customHeight="1">
      <c r="A21" s="3" t="s">
        <v>167</v>
      </c>
      <c r="B21" s="6" t="s">
        <v>170</v>
      </c>
      <c r="C21" s="6" t="s">
        <v>170</v>
      </c>
      <c r="D21" s="6" t="s">
        <v>170</v>
      </c>
      <c r="E21" s="6" t="s">
        <v>174</v>
      </c>
      <c r="F21" s="232"/>
      <c r="G21" s="232"/>
      <c r="H21" s="232"/>
      <c r="I21" s="7"/>
    </row>
    <row r="22" spans="1:9" ht="67.150000000000006" customHeight="1">
      <c r="A22" s="238" t="s">
        <v>175</v>
      </c>
      <c r="B22" s="229"/>
      <c r="C22" s="229"/>
      <c r="D22" s="229"/>
      <c r="E22" s="229"/>
      <c r="F22" s="229"/>
      <c r="G22" s="229"/>
      <c r="H22" s="10"/>
    </row>
    <row r="23" spans="1:9" ht="104.1" customHeight="1">
      <c r="A23" s="237" t="s">
        <v>176</v>
      </c>
      <c r="B23" s="230"/>
      <c r="C23" s="230"/>
      <c r="D23" s="230"/>
      <c r="E23" s="230"/>
      <c r="F23" s="230"/>
      <c r="G23" s="230"/>
      <c r="H23" s="11"/>
    </row>
    <row r="24" spans="1:9">
      <c r="A24" s="12" t="s">
        <v>177</v>
      </c>
      <c r="B24" s="12" t="s">
        <v>178</v>
      </c>
      <c r="C24" s="12" t="s">
        <v>179</v>
      </c>
      <c r="D24" s="13" t="s">
        <v>180</v>
      </c>
      <c r="E24" s="14" t="s">
        <v>181</v>
      </c>
      <c r="F24" s="13" t="s">
        <v>182</v>
      </c>
      <c r="G24" s="13" t="s">
        <v>183</v>
      </c>
    </row>
    <row r="25" spans="1:9" ht="40.5">
      <c r="A25" s="15" t="s">
        <v>184</v>
      </c>
      <c r="B25" s="15" t="s">
        <v>184</v>
      </c>
      <c r="C25" s="15" t="s">
        <v>184</v>
      </c>
      <c r="D25" s="15" t="s">
        <v>184</v>
      </c>
      <c r="E25" s="15" t="s">
        <v>184</v>
      </c>
      <c r="G25" s="16"/>
    </row>
    <row r="26" spans="1:9" ht="76.150000000000006" customHeight="1">
      <c r="A26" s="15"/>
      <c r="B26" s="15"/>
      <c r="C26" s="15"/>
      <c r="D26" s="17" t="s">
        <v>185</v>
      </c>
      <c r="E26" s="17" t="s">
        <v>185</v>
      </c>
      <c r="F26" s="17" t="s">
        <v>185</v>
      </c>
      <c r="G26" s="18" t="s">
        <v>185</v>
      </c>
    </row>
    <row r="27" spans="1:9">
      <c r="A27" s="19" t="s">
        <v>186</v>
      </c>
      <c r="B27" s="19" t="s">
        <v>187</v>
      </c>
      <c r="C27" s="19" t="s">
        <v>188</v>
      </c>
      <c r="D27" s="20" t="s">
        <v>189</v>
      </c>
      <c r="E27" s="20" t="s">
        <v>190</v>
      </c>
      <c r="F27" s="20" t="s">
        <v>191</v>
      </c>
      <c r="G27" s="20" t="s">
        <v>192</v>
      </c>
    </row>
    <row r="28" spans="1:9" ht="67.5">
      <c r="A28" s="15" t="s">
        <v>184</v>
      </c>
      <c r="B28" s="15" t="s">
        <v>184</v>
      </c>
      <c r="C28" s="15" t="s">
        <v>184</v>
      </c>
      <c r="D28" s="15" t="s">
        <v>184</v>
      </c>
      <c r="E28" s="15" t="s">
        <v>184</v>
      </c>
      <c r="F28" s="21" t="s">
        <v>193</v>
      </c>
      <c r="G28" s="3" t="s">
        <v>172</v>
      </c>
    </row>
    <row r="29" spans="1:9" ht="73.150000000000006" customHeight="1">
      <c r="A29" s="17" t="s">
        <v>185</v>
      </c>
      <c r="B29" s="17" t="s">
        <v>185</v>
      </c>
      <c r="C29" s="17" t="s">
        <v>185</v>
      </c>
      <c r="D29" s="15"/>
      <c r="E29" s="15"/>
      <c r="F29" s="3"/>
      <c r="G29" s="3"/>
    </row>
    <row r="30" spans="1:9">
      <c r="A30" s="20" t="s">
        <v>194</v>
      </c>
      <c r="B30" s="20" t="s">
        <v>195</v>
      </c>
      <c r="C30" s="20" t="s">
        <v>196</v>
      </c>
      <c r="D30" s="20" t="s">
        <v>197</v>
      </c>
      <c r="E30" s="20" t="s">
        <v>198</v>
      </c>
      <c r="F30" s="22" t="s">
        <v>199</v>
      </c>
      <c r="G30" s="22" t="s">
        <v>200</v>
      </c>
    </row>
    <row r="31" spans="1:9" ht="60.75" customHeight="1">
      <c r="A31" s="15" t="s">
        <v>184</v>
      </c>
      <c r="B31" s="15" t="s">
        <v>184</v>
      </c>
      <c r="C31" s="15" t="s">
        <v>184</v>
      </c>
      <c r="D31" s="15" t="s">
        <v>184</v>
      </c>
      <c r="E31" s="15" t="s">
        <v>184</v>
      </c>
      <c r="F31" s="15" t="s">
        <v>201</v>
      </c>
      <c r="G31" s="3" t="s">
        <v>172</v>
      </c>
    </row>
    <row r="32" spans="1:9">
      <c r="A32" s="20" t="s">
        <v>202</v>
      </c>
      <c r="B32" s="20" t="s">
        <v>203</v>
      </c>
      <c r="C32" s="20" t="s">
        <v>204</v>
      </c>
      <c r="D32" s="20" t="s">
        <v>205</v>
      </c>
      <c r="E32" s="20" t="s">
        <v>206</v>
      </c>
      <c r="F32" s="20" t="s">
        <v>207</v>
      </c>
      <c r="G32" s="20" t="s">
        <v>208</v>
      </c>
    </row>
    <row r="33" spans="1:7" ht="40.5">
      <c r="A33" s="15" t="s">
        <v>184</v>
      </c>
      <c r="B33" s="15" t="s">
        <v>184</v>
      </c>
      <c r="C33" s="3" t="s">
        <v>172</v>
      </c>
      <c r="D33" s="3" t="s">
        <v>172</v>
      </c>
      <c r="E33" s="3" t="s">
        <v>172</v>
      </c>
      <c r="F33" s="3" t="s">
        <v>172</v>
      </c>
      <c r="G33" s="3" t="s">
        <v>172</v>
      </c>
    </row>
    <row r="34" spans="1:7">
      <c r="A34" s="20" t="s">
        <v>209</v>
      </c>
      <c r="B34" s="20" t="s">
        <v>210</v>
      </c>
      <c r="C34" s="20" t="s">
        <v>211</v>
      </c>
      <c r="D34" s="20" t="s">
        <v>212</v>
      </c>
      <c r="E34" s="23" t="s">
        <v>213</v>
      </c>
      <c r="F34" s="20" t="s">
        <v>214</v>
      </c>
      <c r="G34" s="20" t="s">
        <v>215</v>
      </c>
    </row>
    <row r="35" spans="1:7" ht="54">
      <c r="A35" s="15" t="s">
        <v>216</v>
      </c>
      <c r="B35" s="15" t="s">
        <v>216</v>
      </c>
      <c r="C35" s="15" t="s">
        <v>216</v>
      </c>
      <c r="D35" s="15" t="s">
        <v>216</v>
      </c>
      <c r="E35" s="15" t="s">
        <v>216</v>
      </c>
      <c r="F35" s="15" t="s">
        <v>217</v>
      </c>
      <c r="G35" s="22" t="s">
        <v>172</v>
      </c>
    </row>
    <row r="36" spans="1:7">
      <c r="A36" s="20" t="s">
        <v>218</v>
      </c>
      <c r="B36" s="20" t="s">
        <v>219</v>
      </c>
      <c r="C36" s="20" t="s">
        <v>220</v>
      </c>
      <c r="D36" s="20" t="s">
        <v>221</v>
      </c>
      <c r="E36" s="20" t="s">
        <v>222</v>
      </c>
      <c r="F36" s="20" t="s">
        <v>223</v>
      </c>
      <c r="G36" s="20" t="s">
        <v>224</v>
      </c>
    </row>
    <row r="37" spans="1:7" ht="40.5">
      <c r="A37" s="15" t="s">
        <v>216</v>
      </c>
      <c r="B37" s="15" t="s">
        <v>216</v>
      </c>
      <c r="C37" s="15" t="s">
        <v>216</v>
      </c>
      <c r="D37" s="15" t="s">
        <v>216</v>
      </c>
      <c r="E37" s="15" t="s">
        <v>216</v>
      </c>
      <c r="F37" s="22" t="s">
        <v>172</v>
      </c>
      <c r="G37" s="22" t="s">
        <v>172</v>
      </c>
    </row>
    <row r="38" spans="1:7">
      <c r="A38" s="20" t="s">
        <v>225</v>
      </c>
      <c r="B38" s="20" t="s">
        <v>226</v>
      </c>
      <c r="C38" s="20" t="s">
        <v>227</v>
      </c>
      <c r="D38" s="20" t="s">
        <v>228</v>
      </c>
      <c r="E38" s="20" t="s">
        <v>229</v>
      </c>
      <c r="F38" s="22" t="s">
        <v>230</v>
      </c>
      <c r="G38" s="22" t="s">
        <v>231</v>
      </c>
    </row>
    <row r="39" spans="1:7" ht="54">
      <c r="A39" s="15" t="s">
        <v>216</v>
      </c>
      <c r="B39" s="15" t="s">
        <v>216</v>
      </c>
      <c r="C39" s="15" t="s">
        <v>216</v>
      </c>
      <c r="D39" s="15" t="s">
        <v>216</v>
      </c>
      <c r="E39" s="15" t="s">
        <v>216</v>
      </c>
      <c r="F39" s="15" t="s">
        <v>217</v>
      </c>
      <c r="G39" s="22" t="s">
        <v>172</v>
      </c>
    </row>
    <row r="40" spans="1:7">
      <c r="A40" s="20" t="s">
        <v>232</v>
      </c>
      <c r="B40" s="20" t="s">
        <v>233</v>
      </c>
      <c r="C40" s="20" t="s">
        <v>234</v>
      </c>
      <c r="D40" s="20" t="s">
        <v>235</v>
      </c>
      <c r="E40" s="20" t="s">
        <v>236</v>
      </c>
      <c r="F40" s="20" t="s">
        <v>237</v>
      </c>
      <c r="G40" s="20" t="s">
        <v>238</v>
      </c>
    </row>
    <row r="41" spans="1:7" ht="40.5">
      <c r="A41" s="15" t="s">
        <v>172</v>
      </c>
      <c r="B41" s="15" t="s">
        <v>172</v>
      </c>
      <c r="C41" s="15" t="s">
        <v>216</v>
      </c>
      <c r="D41" s="15" t="s">
        <v>216</v>
      </c>
      <c r="E41" s="22" t="s">
        <v>172</v>
      </c>
      <c r="F41" s="22" t="s">
        <v>172</v>
      </c>
      <c r="G41" s="22" t="s">
        <v>172</v>
      </c>
    </row>
    <row r="42" spans="1:7">
      <c r="A42" s="20" t="s">
        <v>239</v>
      </c>
      <c r="B42" s="20" t="s">
        <v>240</v>
      </c>
      <c r="C42" s="20" t="s">
        <v>241</v>
      </c>
      <c r="D42" s="20" t="s">
        <v>242</v>
      </c>
      <c r="E42" s="23" t="s">
        <v>243</v>
      </c>
      <c r="F42" s="20" t="s">
        <v>244</v>
      </c>
      <c r="G42" s="20" t="s">
        <v>245</v>
      </c>
    </row>
    <row r="43" spans="1:7" ht="54">
      <c r="A43" s="15" t="s">
        <v>246</v>
      </c>
      <c r="B43" s="15" t="s">
        <v>246</v>
      </c>
      <c r="C43" s="15" t="s">
        <v>246</v>
      </c>
      <c r="D43" s="15" t="s">
        <v>246</v>
      </c>
      <c r="E43" s="15" t="s">
        <v>246</v>
      </c>
      <c r="F43" s="15" t="s">
        <v>247</v>
      </c>
      <c r="G43" s="22" t="s">
        <v>172</v>
      </c>
    </row>
    <row r="44" spans="1:7">
      <c r="A44" s="20" t="s">
        <v>248</v>
      </c>
      <c r="B44" s="20" t="s">
        <v>249</v>
      </c>
      <c r="C44" s="20" t="s">
        <v>250</v>
      </c>
      <c r="D44" s="20" t="s">
        <v>251</v>
      </c>
      <c r="E44" s="20" t="s">
        <v>252</v>
      </c>
      <c r="F44" s="20" t="s">
        <v>253</v>
      </c>
      <c r="G44" s="20" t="s">
        <v>254</v>
      </c>
    </row>
    <row r="45" spans="1:7" ht="40.5">
      <c r="A45" s="15" t="s">
        <v>246</v>
      </c>
      <c r="B45" s="15" t="s">
        <v>246</v>
      </c>
      <c r="C45" s="15" t="s">
        <v>246</v>
      </c>
      <c r="D45" s="15" t="s">
        <v>246</v>
      </c>
      <c r="E45" s="15" t="s">
        <v>246</v>
      </c>
      <c r="F45" s="22" t="s">
        <v>172</v>
      </c>
      <c r="G45" s="22" t="s">
        <v>172</v>
      </c>
    </row>
    <row r="46" spans="1:7">
      <c r="A46" s="20" t="s">
        <v>255</v>
      </c>
      <c r="B46" s="20" t="s">
        <v>256</v>
      </c>
      <c r="C46" s="20" t="s">
        <v>257</v>
      </c>
      <c r="D46" s="20" t="s">
        <v>258</v>
      </c>
      <c r="E46" s="20" t="s">
        <v>259</v>
      </c>
      <c r="F46" s="22" t="s">
        <v>260</v>
      </c>
      <c r="G46" s="22" t="s">
        <v>261</v>
      </c>
    </row>
    <row r="47" spans="1:7" ht="54">
      <c r="A47" s="15" t="s">
        <v>246</v>
      </c>
      <c r="B47" s="15" t="s">
        <v>246</v>
      </c>
      <c r="C47" s="15" t="s">
        <v>246</v>
      </c>
      <c r="D47" s="15" t="s">
        <v>246</v>
      </c>
      <c r="E47" s="15" t="s">
        <v>246</v>
      </c>
      <c r="F47" s="15" t="s">
        <v>247</v>
      </c>
      <c r="G47" s="22" t="s">
        <v>172</v>
      </c>
    </row>
    <row r="48" spans="1:7">
      <c r="A48" s="20" t="s">
        <v>262</v>
      </c>
      <c r="B48" s="20" t="s">
        <v>263</v>
      </c>
      <c r="C48" s="20" t="s">
        <v>264</v>
      </c>
      <c r="D48" s="20" t="s">
        <v>265</v>
      </c>
      <c r="E48" s="20" t="s">
        <v>266</v>
      </c>
      <c r="F48" s="20" t="s">
        <v>267</v>
      </c>
      <c r="G48" s="20" t="s">
        <v>268</v>
      </c>
    </row>
    <row r="49" spans="1:7" ht="40.5">
      <c r="A49" s="15" t="s">
        <v>172</v>
      </c>
      <c r="B49" s="15" t="s">
        <v>172</v>
      </c>
      <c r="C49" s="15" t="s">
        <v>172</v>
      </c>
      <c r="D49" s="15" t="s">
        <v>246</v>
      </c>
      <c r="E49" s="15" t="s">
        <v>246</v>
      </c>
      <c r="F49" s="22" t="s">
        <v>172</v>
      </c>
      <c r="G49" s="22" t="s">
        <v>172</v>
      </c>
    </row>
    <row r="50" spans="1:7" ht="25.5">
      <c r="A50" s="229" t="s">
        <v>269</v>
      </c>
      <c r="B50" s="229"/>
      <c r="C50" s="229"/>
      <c r="D50" s="229"/>
      <c r="E50" s="229"/>
      <c r="F50" s="229"/>
      <c r="G50" s="229"/>
    </row>
    <row r="51" spans="1:7" ht="183" customHeight="1">
      <c r="A51" s="230" t="s">
        <v>270</v>
      </c>
      <c r="B51" s="230"/>
      <c r="C51" s="230"/>
      <c r="D51" s="230"/>
      <c r="E51" s="230"/>
      <c r="F51" s="230"/>
      <c r="G51" s="230"/>
    </row>
    <row r="52" spans="1:7">
      <c r="A52" s="12" t="s">
        <v>271</v>
      </c>
      <c r="B52" s="12" t="s">
        <v>272</v>
      </c>
      <c r="C52" s="12" t="s">
        <v>273</v>
      </c>
      <c r="D52" s="12" t="s">
        <v>274</v>
      </c>
      <c r="E52" s="23" t="s">
        <v>275</v>
      </c>
      <c r="F52" s="12" t="s">
        <v>276</v>
      </c>
      <c r="G52" s="12" t="s">
        <v>277</v>
      </c>
    </row>
    <row r="53" spans="1:7" ht="67.5">
      <c r="A53" s="24" t="s">
        <v>278</v>
      </c>
      <c r="B53" s="24" t="s">
        <v>278</v>
      </c>
      <c r="C53" s="24" t="s">
        <v>278</v>
      </c>
      <c r="D53" s="24" t="s">
        <v>278</v>
      </c>
      <c r="E53" s="24" t="s">
        <v>278</v>
      </c>
      <c r="F53" s="3" t="s">
        <v>172</v>
      </c>
      <c r="G53" s="3" t="s">
        <v>172</v>
      </c>
    </row>
    <row r="54" spans="1:7">
      <c r="A54" s="20" t="s">
        <v>279</v>
      </c>
      <c r="B54" s="20" t="s">
        <v>280</v>
      </c>
      <c r="C54" s="20" t="s">
        <v>281</v>
      </c>
      <c r="D54" s="20" t="s">
        <v>282</v>
      </c>
      <c r="E54" s="20" t="s">
        <v>283</v>
      </c>
      <c r="F54" s="20" t="s">
        <v>284</v>
      </c>
      <c r="G54" s="20" t="s">
        <v>285</v>
      </c>
    </row>
    <row r="55" spans="1:7" ht="94.5">
      <c r="A55" s="24" t="s">
        <v>278</v>
      </c>
      <c r="B55" s="24" t="s">
        <v>278</v>
      </c>
      <c r="C55" s="24" t="s">
        <v>278</v>
      </c>
      <c r="D55" s="24" t="s">
        <v>278</v>
      </c>
      <c r="E55" s="24" t="s">
        <v>278</v>
      </c>
      <c r="F55" s="24" t="s">
        <v>286</v>
      </c>
      <c r="G55" s="3" t="s">
        <v>172</v>
      </c>
    </row>
    <row r="56" spans="1:7">
      <c r="A56" s="20" t="s">
        <v>287</v>
      </c>
      <c r="B56" s="20" t="s">
        <v>288</v>
      </c>
      <c r="C56" s="20" t="s">
        <v>289</v>
      </c>
      <c r="D56" s="20" t="s">
        <v>290</v>
      </c>
      <c r="E56" s="20" t="s">
        <v>291</v>
      </c>
      <c r="F56" s="22" t="s">
        <v>292</v>
      </c>
      <c r="G56" s="22" t="s">
        <v>293</v>
      </c>
    </row>
    <row r="57" spans="1:7" ht="94.5">
      <c r="A57" s="24" t="s">
        <v>278</v>
      </c>
      <c r="B57" s="24" t="s">
        <v>278</v>
      </c>
      <c r="C57" s="24" t="s">
        <v>278</v>
      </c>
      <c r="D57" s="24" t="s">
        <v>278</v>
      </c>
      <c r="E57" s="24" t="s">
        <v>278</v>
      </c>
      <c r="F57" s="24" t="s">
        <v>286</v>
      </c>
      <c r="G57" s="3" t="s">
        <v>172</v>
      </c>
    </row>
    <row r="58" spans="1:7">
      <c r="A58" s="20" t="s">
        <v>294</v>
      </c>
      <c r="B58" s="20" t="s">
        <v>295</v>
      </c>
      <c r="C58" s="20" t="s">
        <v>296</v>
      </c>
      <c r="D58" s="20" t="s">
        <v>297</v>
      </c>
      <c r="E58" s="20" t="s">
        <v>298</v>
      </c>
      <c r="F58" s="20" t="s">
        <v>299</v>
      </c>
      <c r="G58" s="20" t="s">
        <v>300</v>
      </c>
    </row>
    <row r="59" spans="1:7" ht="67.5">
      <c r="A59" s="24" t="s">
        <v>278</v>
      </c>
      <c r="B59" s="24" t="s">
        <v>278</v>
      </c>
      <c r="C59" s="24" t="s">
        <v>278</v>
      </c>
      <c r="D59" s="24" t="s">
        <v>278</v>
      </c>
      <c r="E59" s="3" t="s">
        <v>172</v>
      </c>
      <c r="F59" s="3" t="s">
        <v>172</v>
      </c>
      <c r="G59" s="3" t="s">
        <v>172</v>
      </c>
    </row>
    <row r="60" spans="1:7">
      <c r="A60" s="20" t="s">
        <v>301</v>
      </c>
      <c r="B60" s="20" t="s">
        <v>302</v>
      </c>
      <c r="C60" s="20" t="s">
        <v>303</v>
      </c>
      <c r="D60" s="20" t="s">
        <v>304</v>
      </c>
      <c r="E60" s="23" t="s">
        <v>305</v>
      </c>
      <c r="F60" s="20" t="s">
        <v>306</v>
      </c>
      <c r="G60" s="20" t="s">
        <v>307</v>
      </c>
    </row>
    <row r="61" spans="1:7" ht="67.5">
      <c r="A61" s="24" t="s">
        <v>278</v>
      </c>
      <c r="B61" s="24" t="s">
        <v>278</v>
      </c>
      <c r="C61" s="24" t="s">
        <v>278</v>
      </c>
      <c r="D61" s="24" t="s">
        <v>278</v>
      </c>
      <c r="E61" s="25" t="s">
        <v>308</v>
      </c>
      <c r="F61" s="3" t="s">
        <v>172</v>
      </c>
      <c r="G61" s="3" t="s">
        <v>172</v>
      </c>
    </row>
    <row r="62" spans="1:7">
      <c r="A62" s="20" t="s">
        <v>309</v>
      </c>
      <c r="B62" s="20" t="s">
        <v>310</v>
      </c>
      <c r="C62" s="20" t="s">
        <v>311</v>
      </c>
      <c r="D62" s="20" t="s">
        <v>312</v>
      </c>
      <c r="E62" s="20" t="s">
        <v>313</v>
      </c>
      <c r="F62" s="20" t="s">
        <v>314</v>
      </c>
      <c r="G62" s="20" t="s">
        <v>315</v>
      </c>
    </row>
    <row r="63" spans="1:7" ht="54">
      <c r="A63" s="25" t="s">
        <v>308</v>
      </c>
      <c r="B63" s="25" t="s">
        <v>308</v>
      </c>
      <c r="C63" s="15"/>
      <c r="D63" s="15"/>
      <c r="E63" s="15"/>
      <c r="F63" s="26" t="s">
        <v>316</v>
      </c>
      <c r="G63" s="22"/>
    </row>
    <row r="64" spans="1:7">
      <c r="A64" s="20" t="s">
        <v>317</v>
      </c>
      <c r="B64" s="20" t="s">
        <v>318</v>
      </c>
      <c r="C64" s="20" t="s">
        <v>319</v>
      </c>
      <c r="D64" s="20" t="s">
        <v>320</v>
      </c>
      <c r="E64" s="20" t="s">
        <v>321</v>
      </c>
      <c r="F64" s="22" t="s">
        <v>322</v>
      </c>
      <c r="G64" s="22" t="s">
        <v>323</v>
      </c>
    </row>
    <row r="65" spans="1:8" ht="54">
      <c r="A65" s="30" t="s">
        <v>324</v>
      </c>
      <c r="B65" s="30" t="s">
        <v>324</v>
      </c>
      <c r="C65" s="30" t="s">
        <v>324</v>
      </c>
      <c r="D65" s="30" t="s">
        <v>324</v>
      </c>
      <c r="E65" s="30" t="s">
        <v>324</v>
      </c>
      <c r="F65" s="3" t="s">
        <v>172</v>
      </c>
      <c r="G65" s="3" t="s">
        <v>172</v>
      </c>
    </row>
    <row r="66" spans="1:8">
      <c r="A66" s="20" t="s">
        <v>325</v>
      </c>
      <c r="B66" s="20" t="s">
        <v>326</v>
      </c>
      <c r="C66" s="20" t="s">
        <v>327</v>
      </c>
      <c r="D66" s="20" t="s">
        <v>328</v>
      </c>
      <c r="E66" s="20" t="s">
        <v>329</v>
      </c>
      <c r="F66" s="20" t="s">
        <v>330</v>
      </c>
      <c r="G66" s="20" t="s">
        <v>331</v>
      </c>
    </row>
    <row r="67" spans="1:8" ht="81">
      <c r="A67" s="30" t="s">
        <v>324</v>
      </c>
      <c r="B67" s="30" t="s">
        <v>324</v>
      </c>
      <c r="C67" s="30" t="s">
        <v>324</v>
      </c>
      <c r="D67" s="30" t="s">
        <v>324</v>
      </c>
      <c r="E67" s="30" t="s">
        <v>324</v>
      </c>
      <c r="F67" s="30" t="s">
        <v>332</v>
      </c>
      <c r="G67" s="3" t="s">
        <v>172</v>
      </c>
      <c r="H67" s="31"/>
    </row>
    <row r="68" spans="1:8">
      <c r="A68" s="20" t="s">
        <v>333</v>
      </c>
      <c r="B68" s="20" t="s">
        <v>334</v>
      </c>
      <c r="C68" s="20" t="s">
        <v>335</v>
      </c>
      <c r="D68" s="20" t="s">
        <v>336</v>
      </c>
      <c r="E68" s="23" t="s">
        <v>337</v>
      </c>
      <c r="F68" s="20" t="s">
        <v>338</v>
      </c>
      <c r="G68" s="20" t="s">
        <v>339</v>
      </c>
    </row>
    <row r="69" spans="1:8" ht="54">
      <c r="A69" s="30" t="s">
        <v>324</v>
      </c>
      <c r="B69" s="30" t="s">
        <v>324</v>
      </c>
      <c r="C69" s="30" t="s">
        <v>324</v>
      </c>
      <c r="D69" s="30" t="s">
        <v>324</v>
      </c>
      <c r="E69" s="30" t="s">
        <v>324</v>
      </c>
      <c r="F69" s="3" t="s">
        <v>172</v>
      </c>
      <c r="G69" s="3" t="s">
        <v>172</v>
      </c>
    </row>
    <row r="70" spans="1:8">
      <c r="A70" s="20" t="s">
        <v>340</v>
      </c>
      <c r="B70" s="20" t="s">
        <v>341</v>
      </c>
      <c r="C70" s="20" t="s">
        <v>342</v>
      </c>
      <c r="D70" s="20" t="s">
        <v>343</v>
      </c>
      <c r="E70" s="20" t="s">
        <v>344</v>
      </c>
      <c r="F70" s="20" t="s">
        <v>345</v>
      </c>
      <c r="G70" s="20" t="s">
        <v>346</v>
      </c>
    </row>
    <row r="71" spans="1:8" ht="81">
      <c r="A71" s="30" t="s">
        <v>324</v>
      </c>
      <c r="B71" s="30" t="s">
        <v>324</v>
      </c>
      <c r="C71" s="30" t="s">
        <v>324</v>
      </c>
      <c r="D71" s="30" t="s">
        <v>324</v>
      </c>
      <c r="E71" s="30" t="s">
        <v>324</v>
      </c>
      <c r="F71" s="30" t="s">
        <v>332</v>
      </c>
      <c r="G71" s="3" t="s">
        <v>172</v>
      </c>
    </row>
    <row r="72" spans="1:8">
      <c r="A72" s="20" t="s">
        <v>347</v>
      </c>
      <c r="B72" s="20" t="s">
        <v>348</v>
      </c>
      <c r="C72" s="20" t="s">
        <v>349</v>
      </c>
      <c r="D72" s="20" t="s">
        <v>350</v>
      </c>
      <c r="E72" s="20" t="s">
        <v>351</v>
      </c>
      <c r="F72" s="22" t="s">
        <v>352</v>
      </c>
      <c r="G72" s="22" t="s">
        <v>353</v>
      </c>
    </row>
    <row r="73" spans="1:8" ht="54">
      <c r="A73" s="30" t="s">
        <v>324</v>
      </c>
      <c r="B73" s="30" t="s">
        <v>324</v>
      </c>
      <c r="C73" s="30" t="s">
        <v>324</v>
      </c>
      <c r="E73" s="30"/>
      <c r="F73" s="32" t="s">
        <v>354</v>
      </c>
      <c r="G73" s="22"/>
    </row>
    <row r="74" spans="1:8">
      <c r="A74" s="20" t="s">
        <v>355</v>
      </c>
      <c r="B74" s="20" t="s">
        <v>356</v>
      </c>
      <c r="C74" s="20" t="s">
        <v>357</v>
      </c>
      <c r="D74" s="20" t="s">
        <v>358</v>
      </c>
      <c r="E74" s="20" t="s">
        <v>359</v>
      </c>
      <c r="F74" s="20" t="s">
        <v>360</v>
      </c>
      <c r="G74" s="20" t="s">
        <v>361</v>
      </c>
    </row>
    <row r="75" spans="1:8">
      <c r="A75" s="15"/>
      <c r="B75" s="15"/>
      <c r="C75" s="15"/>
      <c r="D75" s="15"/>
      <c r="E75" s="15"/>
      <c r="F75" s="22"/>
      <c r="G75" s="22"/>
    </row>
  </sheetData>
  <mergeCells count="10">
    <mergeCell ref="B1:H1"/>
    <mergeCell ref="A2:H2"/>
    <mergeCell ref="A3:H3"/>
    <mergeCell ref="A22:G22"/>
    <mergeCell ref="A23:G23"/>
    <mergeCell ref="A50:G50"/>
    <mergeCell ref="A51:G51"/>
    <mergeCell ref="F20:F21"/>
    <mergeCell ref="G20:G21"/>
    <mergeCell ref="H20:H21"/>
  </mergeCells>
  <phoneticPr fontId="30" type="noConversion"/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修改</vt:lpstr>
      <vt:lpstr>原始</vt:lpstr>
      <vt:lpstr>课表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Administrator</cp:lastModifiedBy>
  <cp:lastPrinted>2022-04-19T07:08:59Z</cp:lastPrinted>
  <dcterms:created xsi:type="dcterms:W3CDTF">2019-11-27T12:12:00Z</dcterms:created>
  <dcterms:modified xsi:type="dcterms:W3CDTF">2022-04-19T07:30:46Z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27335DDFF25841C69F17246C339661CD</vt:lpwstr>
  </property>
</Properties>
</file>